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hanh/Senior Partners Dropbox/Elionova Ablage/100_Operations/170_M&amp;S Operations/02_Products/05_Assays/01_DIY_Assay/QRcode/"/>
    </mc:Choice>
  </mc:AlternateContent>
  <xr:revisionPtr revIDLastSave="0" documentId="13_ncr:1_{DB8FB165-68AA-2D46-BDA2-16844E99571B}" xr6:coauthVersionLast="47" xr6:coauthVersionMax="47" xr10:uidLastSave="{00000000-0000-0000-0000-000000000000}"/>
  <bookViews>
    <workbookView xWindow="0" yWindow="500" windowWidth="38400" windowHeight="20400" activeTab="2" xr2:uid="{00000000-000D-0000-FFFF-FFFF00000000}"/>
  </bookViews>
  <sheets>
    <sheet name="Replicates" sheetId="1" r:id="rId1"/>
    <sheet name="Standard_Curve" sheetId="2" r:id="rId2"/>
    <sheet name="Back_calcul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M4" i="2"/>
  <c r="D31" i="2"/>
  <c r="B6" i="2"/>
  <c r="D6" i="2"/>
  <c r="F14" i="3"/>
  <c r="F15" i="3"/>
  <c r="F16" i="3"/>
  <c r="F17" i="3"/>
  <c r="F18" i="3"/>
  <c r="F19" i="3"/>
  <c r="F20" i="3"/>
  <c r="F21" i="3"/>
  <c r="F22" i="3"/>
  <c r="F23" i="3"/>
  <c r="F24" i="3"/>
  <c r="C6" i="2"/>
  <c r="E6" i="2" s="1"/>
  <c r="B7" i="2"/>
  <c r="C7" i="2"/>
  <c r="E7" i="2" s="1"/>
  <c r="D7" i="2"/>
  <c r="H7" i="2" s="1"/>
  <c r="B8" i="2"/>
  <c r="C8" i="2"/>
  <c r="D8" i="2" s="1"/>
  <c r="B9" i="2"/>
  <c r="C9" i="2"/>
  <c r="D9" i="2" s="1"/>
  <c r="B10" i="2"/>
  <c r="C10" i="2"/>
  <c r="B11" i="2"/>
  <c r="C11" i="2"/>
  <c r="E11" i="2" s="1"/>
  <c r="B12" i="2"/>
  <c r="C12" i="2"/>
  <c r="D12" i="2" s="1"/>
  <c r="B13" i="2"/>
  <c r="C13" i="2"/>
  <c r="D13" i="2"/>
  <c r="E13" i="2"/>
  <c r="F13" i="2"/>
  <c r="B14" i="2"/>
  <c r="C14" i="2"/>
  <c r="F14" i="2" s="1"/>
  <c r="D14" i="2"/>
  <c r="H14" i="2" s="1"/>
  <c r="E14" i="2"/>
  <c r="B15" i="2"/>
  <c r="C15" i="2"/>
  <c r="E15" i="2" s="1"/>
  <c r="D15" i="2"/>
  <c r="H15" i="2"/>
  <c r="B16" i="2"/>
  <c r="C16" i="2"/>
  <c r="D16" i="2" s="1"/>
  <c r="B17" i="2"/>
  <c r="C17" i="2"/>
  <c r="D17" i="2"/>
  <c r="E17" i="2"/>
  <c r="F17" i="2"/>
  <c r="B18" i="2"/>
  <c r="C18" i="2"/>
  <c r="F18" i="2" s="1"/>
  <c r="D18" i="2"/>
  <c r="H18" i="2" s="1"/>
  <c r="E18" i="2"/>
  <c r="B19" i="2"/>
  <c r="C19" i="2"/>
  <c r="E19" i="2" s="1"/>
  <c r="D19" i="2"/>
  <c r="B20" i="2"/>
  <c r="C20" i="2"/>
  <c r="D20" i="2" s="1"/>
  <c r="B21" i="2"/>
  <c r="G21" i="2" s="1"/>
  <c r="C21" i="2"/>
  <c r="D21" i="2"/>
  <c r="E21" i="2"/>
  <c r="F21" i="2"/>
  <c r="B22" i="2"/>
  <c r="C22" i="2"/>
  <c r="F22" i="2" s="1"/>
  <c r="D22" i="2"/>
  <c r="E22" i="2"/>
  <c r="B23" i="2"/>
  <c r="C23" i="2"/>
  <c r="E23" i="2" s="1"/>
  <c r="D23" i="2"/>
  <c r="G23" i="2" s="1"/>
  <c r="H23" i="2"/>
  <c r="B24" i="2"/>
  <c r="C24" i="2"/>
  <c r="D24" i="2" s="1"/>
  <c r="B25" i="2"/>
  <c r="G25" i="2" s="1"/>
  <c r="C25" i="2"/>
  <c r="D25" i="2"/>
  <c r="E25" i="2"/>
  <c r="F25" i="2"/>
  <c r="B26" i="2"/>
  <c r="C26" i="2"/>
  <c r="F26" i="2" s="1"/>
  <c r="D26" i="2"/>
  <c r="E26" i="2"/>
  <c r="B27" i="2"/>
  <c r="C27" i="2"/>
  <c r="E27" i="2" s="1"/>
  <c r="D27" i="2"/>
  <c r="G27" i="2" s="1"/>
  <c r="B28" i="2"/>
  <c r="C28" i="2"/>
  <c r="D28" i="2" s="1"/>
  <c r="B29" i="2"/>
  <c r="C29" i="2"/>
  <c r="D29" i="2"/>
  <c r="E29" i="2"/>
  <c r="F29" i="2"/>
  <c r="B30" i="2"/>
  <c r="C30" i="2"/>
  <c r="F30" i="2" s="1"/>
  <c r="D30" i="2"/>
  <c r="H30" i="2" s="1"/>
  <c r="E30" i="2"/>
  <c r="B31" i="2"/>
  <c r="C31" i="2"/>
  <c r="E31" i="2" s="1"/>
  <c r="B32" i="2"/>
  <c r="C32" i="2"/>
  <c r="D32" i="2" s="1"/>
  <c r="B33" i="2"/>
  <c r="G33" i="2" s="1"/>
  <c r="C33" i="2"/>
  <c r="D33" i="2"/>
  <c r="E33" i="2"/>
  <c r="F33" i="2"/>
  <c r="B34" i="2"/>
  <c r="C34" i="2"/>
  <c r="F34" i="2" s="1"/>
  <c r="D34" i="2"/>
  <c r="E34" i="2"/>
  <c r="B35" i="2"/>
  <c r="C35" i="2"/>
  <c r="E35" i="2" s="1"/>
  <c r="D35" i="2"/>
  <c r="G35" i="2" s="1"/>
  <c r="B36" i="2"/>
  <c r="H36" i="2" s="1"/>
  <c r="C36" i="2"/>
  <c r="D36" i="2" s="1"/>
  <c r="B37" i="2"/>
  <c r="C37" i="2"/>
  <c r="D37" i="2"/>
  <c r="E37" i="2"/>
  <c r="F37" i="2"/>
  <c r="F13" i="3"/>
  <c r="F12" i="3"/>
  <c r="F11" i="3"/>
  <c r="F10" i="3"/>
  <c r="F9" i="3"/>
  <c r="F8" i="3"/>
  <c r="F7" i="3"/>
  <c r="F6" i="3"/>
  <c r="F5" i="3"/>
  <c r="E99" i="2"/>
  <c r="F99" i="2"/>
  <c r="E97" i="2"/>
  <c r="F97" i="2"/>
  <c r="E95" i="2"/>
  <c r="F95" i="2"/>
  <c r="E93" i="2"/>
  <c r="F93" i="2"/>
  <c r="E91" i="2"/>
  <c r="F91" i="2"/>
  <c r="E89" i="2"/>
  <c r="F89" i="2"/>
  <c r="E87" i="2"/>
  <c r="F87" i="2"/>
  <c r="E85" i="2"/>
  <c r="F85" i="2"/>
  <c r="E83" i="2"/>
  <c r="F83" i="2"/>
  <c r="E81" i="2"/>
  <c r="F81" i="2"/>
  <c r="E79" i="2"/>
  <c r="F79" i="2"/>
  <c r="E77" i="2"/>
  <c r="F77" i="2"/>
  <c r="E75" i="2"/>
  <c r="F75" i="2"/>
  <c r="E73" i="2"/>
  <c r="F68" i="2"/>
  <c r="F66" i="2"/>
  <c r="E64" i="2"/>
  <c r="D64" i="2"/>
  <c r="F64" i="2"/>
  <c r="F63" i="2"/>
  <c r="E63" i="2"/>
  <c r="E62" i="2"/>
  <c r="F61" i="2"/>
  <c r="E61" i="2"/>
  <c r="E60" i="2"/>
  <c r="F59" i="2"/>
  <c r="E59" i="2"/>
  <c r="E58" i="2"/>
  <c r="F57" i="2"/>
  <c r="E57" i="2"/>
  <c r="E56" i="2"/>
  <c r="F55" i="2"/>
  <c r="E55" i="2"/>
  <c r="E54" i="2"/>
  <c r="F53" i="2"/>
  <c r="E53" i="2"/>
  <c r="E52" i="2"/>
  <c r="F51" i="2"/>
  <c r="E51" i="2"/>
  <c r="E50" i="2"/>
  <c r="F49" i="2"/>
  <c r="E49" i="2"/>
  <c r="E48" i="2"/>
  <c r="F47" i="2"/>
  <c r="E47" i="2"/>
  <c r="E46" i="2"/>
  <c r="F45" i="2"/>
  <c r="E45" i="2"/>
  <c r="E44" i="2"/>
  <c r="F43" i="2"/>
  <c r="E43" i="2"/>
  <c r="E42" i="2"/>
  <c r="F41" i="2"/>
  <c r="E41" i="2"/>
  <c r="E40" i="2"/>
  <c r="F39" i="2"/>
  <c r="E39" i="2"/>
  <c r="E38" i="2"/>
  <c r="E9" i="2" l="1"/>
  <c r="F9" i="2" s="1"/>
  <c r="H8" i="2"/>
  <c r="F10" i="2"/>
  <c r="D11" i="2"/>
  <c r="H11" i="2" s="1"/>
  <c r="E10" i="2"/>
  <c r="D10" i="2"/>
  <c r="H10" i="2" s="1"/>
  <c r="G37" i="2"/>
  <c r="H32" i="2"/>
  <c r="H20" i="2"/>
  <c r="G9" i="2"/>
  <c r="F6" i="2"/>
  <c r="G29" i="2"/>
  <c r="G17" i="2"/>
  <c r="G13" i="2"/>
  <c r="G24" i="2"/>
  <c r="G28" i="2"/>
  <c r="G16" i="2"/>
  <c r="G12" i="2"/>
  <c r="G32" i="2"/>
  <c r="H28" i="2"/>
  <c r="G20" i="2"/>
  <c r="H16" i="2"/>
  <c r="H12" i="2"/>
  <c r="G36" i="2"/>
  <c r="H24" i="2"/>
  <c r="G8" i="2"/>
  <c r="H31" i="2"/>
  <c r="F36" i="2"/>
  <c r="G19" i="2"/>
  <c r="G15" i="2"/>
  <c r="G7" i="2"/>
  <c r="H19" i="2"/>
  <c r="G31" i="2"/>
  <c r="H22" i="2"/>
  <c r="F20" i="2"/>
  <c r="E36" i="2"/>
  <c r="G34" i="2"/>
  <c r="H33" i="2"/>
  <c r="E32" i="2"/>
  <c r="F31" i="2"/>
  <c r="G30" i="2"/>
  <c r="H29" i="2"/>
  <c r="E28" i="2"/>
  <c r="F27" i="2"/>
  <c r="G26" i="2"/>
  <c r="H25" i="2"/>
  <c r="E24" i="2"/>
  <c r="F23" i="2"/>
  <c r="G22" i="2"/>
  <c r="H21" i="2"/>
  <c r="E20" i="2"/>
  <c r="F19" i="2"/>
  <c r="G18" i="2"/>
  <c r="H17" i="2"/>
  <c r="E16" i="2"/>
  <c r="F15" i="2"/>
  <c r="G14" i="2"/>
  <c r="H13" i="2"/>
  <c r="E12" i="2"/>
  <c r="F12" i="2" s="1"/>
  <c r="F11" i="2"/>
  <c r="H9" i="2"/>
  <c r="E8" i="2"/>
  <c r="F8" i="2" s="1"/>
  <c r="F7" i="2"/>
  <c r="H35" i="2"/>
  <c r="H27" i="2"/>
  <c r="H34" i="2"/>
  <c r="F32" i="2"/>
  <c r="F28" i="2"/>
  <c r="H26" i="2"/>
  <c r="F24" i="2"/>
  <c r="F16" i="2"/>
  <c r="H37" i="2"/>
  <c r="F35" i="2"/>
  <c r="G64" i="2"/>
  <c r="F65" i="2"/>
  <c r="D65" i="2"/>
  <c r="F72" i="2"/>
  <c r="D72" i="2"/>
  <c r="D38" i="2"/>
  <c r="D40" i="2"/>
  <c r="D42" i="2"/>
  <c r="D44" i="2"/>
  <c r="D46" i="2"/>
  <c r="D48" i="2"/>
  <c r="D50" i="2"/>
  <c r="D52" i="2"/>
  <c r="D54" i="2"/>
  <c r="D56" i="2"/>
  <c r="D58" i="2"/>
  <c r="D60" i="2"/>
  <c r="D62" i="2"/>
  <c r="E65" i="2"/>
  <c r="D66" i="2"/>
  <c r="F67" i="2"/>
  <c r="D67" i="2"/>
  <c r="F71" i="2"/>
  <c r="D71" i="2"/>
  <c r="E72" i="2"/>
  <c r="F74" i="2"/>
  <c r="E74" i="2"/>
  <c r="D74" i="2"/>
  <c r="F76" i="2"/>
  <c r="E76" i="2"/>
  <c r="D76" i="2"/>
  <c r="F78" i="2"/>
  <c r="E78" i="2"/>
  <c r="D78" i="2"/>
  <c r="F80" i="2"/>
  <c r="E80" i="2"/>
  <c r="D80" i="2"/>
  <c r="F82" i="2"/>
  <c r="E82" i="2"/>
  <c r="D82" i="2"/>
  <c r="F84" i="2"/>
  <c r="E84" i="2"/>
  <c r="D84" i="2"/>
  <c r="F86" i="2"/>
  <c r="E86" i="2"/>
  <c r="D86" i="2"/>
  <c r="F88" i="2"/>
  <c r="E88" i="2"/>
  <c r="D88" i="2"/>
  <c r="F90" i="2"/>
  <c r="E90" i="2"/>
  <c r="D90" i="2"/>
  <c r="F92" i="2"/>
  <c r="E92" i="2"/>
  <c r="D92" i="2"/>
  <c r="F94" i="2"/>
  <c r="E94" i="2"/>
  <c r="D94" i="2"/>
  <c r="F96" i="2"/>
  <c r="E96" i="2"/>
  <c r="D96" i="2"/>
  <c r="F98" i="2"/>
  <c r="E98" i="2"/>
  <c r="D98" i="2"/>
  <c r="F100" i="2"/>
  <c r="E100" i="2"/>
  <c r="D100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H64" i="2"/>
  <c r="E66" i="2"/>
  <c r="E67" i="2"/>
  <c r="D68" i="2"/>
  <c r="F69" i="2"/>
  <c r="D69" i="2"/>
  <c r="F70" i="2"/>
  <c r="D70" i="2"/>
  <c r="E71" i="2"/>
  <c r="D39" i="2"/>
  <c r="D41" i="2"/>
  <c r="D43" i="2"/>
  <c r="D45" i="2"/>
  <c r="D47" i="2"/>
  <c r="D49" i="2"/>
  <c r="D51" i="2"/>
  <c r="D53" i="2"/>
  <c r="D55" i="2"/>
  <c r="D57" i="2"/>
  <c r="D59" i="2"/>
  <c r="D61" i="2"/>
  <c r="D63" i="2"/>
  <c r="E68" i="2"/>
  <c r="E69" i="2"/>
  <c r="E70" i="2"/>
  <c r="F73" i="2"/>
  <c r="D73" i="2"/>
  <c r="D75" i="2"/>
  <c r="D77" i="2"/>
  <c r="D79" i="2"/>
  <c r="D81" i="2"/>
  <c r="D83" i="2"/>
  <c r="D85" i="2"/>
  <c r="D87" i="2"/>
  <c r="D89" i="2"/>
  <c r="D91" i="2"/>
  <c r="D93" i="2"/>
  <c r="D95" i="2"/>
  <c r="D97" i="2"/>
  <c r="D99" i="2"/>
  <c r="G10" i="2" l="1"/>
  <c r="G11" i="2"/>
  <c r="G6" i="2"/>
  <c r="H6" i="2"/>
  <c r="H99" i="2"/>
  <c r="G99" i="2"/>
  <c r="H91" i="2"/>
  <c r="G91" i="2"/>
  <c r="H83" i="2"/>
  <c r="G83" i="2"/>
  <c r="H75" i="2"/>
  <c r="G75" i="2"/>
  <c r="H59" i="2"/>
  <c r="G59" i="2"/>
  <c r="H51" i="2"/>
  <c r="G51" i="2"/>
  <c r="H43" i="2"/>
  <c r="G43" i="2"/>
  <c r="G70" i="2"/>
  <c r="H70" i="2"/>
  <c r="G68" i="2"/>
  <c r="H68" i="2"/>
  <c r="G94" i="2"/>
  <c r="H94" i="2"/>
  <c r="G86" i="2"/>
  <c r="H86" i="2"/>
  <c r="G78" i="2"/>
  <c r="H78" i="2"/>
  <c r="G67" i="2"/>
  <c r="H67" i="2"/>
  <c r="G62" i="2"/>
  <c r="H62" i="2"/>
  <c r="G54" i="2"/>
  <c r="H54" i="2"/>
  <c r="G46" i="2"/>
  <c r="H46" i="2"/>
  <c r="G38" i="2"/>
  <c r="H38" i="2"/>
  <c r="H65" i="2"/>
  <c r="G65" i="2"/>
  <c r="H97" i="2"/>
  <c r="G97" i="2"/>
  <c r="H89" i="2"/>
  <c r="G89" i="2"/>
  <c r="H81" i="2"/>
  <c r="G81" i="2"/>
  <c r="H73" i="2"/>
  <c r="G73" i="2"/>
  <c r="H57" i="2"/>
  <c r="G57" i="2"/>
  <c r="H49" i="2"/>
  <c r="G49" i="2"/>
  <c r="H41" i="2"/>
  <c r="G41" i="2"/>
  <c r="G96" i="2"/>
  <c r="H96" i="2"/>
  <c r="G88" i="2"/>
  <c r="H88" i="2"/>
  <c r="G80" i="2"/>
  <c r="H80" i="2"/>
  <c r="G60" i="2"/>
  <c r="H60" i="2"/>
  <c r="G52" i="2"/>
  <c r="H52" i="2"/>
  <c r="G44" i="2"/>
  <c r="H44" i="2"/>
  <c r="H95" i="2"/>
  <c r="G95" i="2"/>
  <c r="H87" i="2"/>
  <c r="G87" i="2"/>
  <c r="H79" i="2"/>
  <c r="G79" i="2"/>
  <c r="H63" i="2"/>
  <c r="G63" i="2"/>
  <c r="H55" i="2"/>
  <c r="G55" i="2"/>
  <c r="H47" i="2"/>
  <c r="G47" i="2"/>
  <c r="H39" i="2"/>
  <c r="G39" i="2"/>
  <c r="H69" i="2"/>
  <c r="G69" i="2"/>
  <c r="G98" i="2"/>
  <c r="H98" i="2"/>
  <c r="G90" i="2"/>
  <c r="H90" i="2"/>
  <c r="G82" i="2"/>
  <c r="H82" i="2"/>
  <c r="G74" i="2"/>
  <c r="H74" i="2"/>
  <c r="G71" i="2"/>
  <c r="H71" i="2"/>
  <c r="G66" i="2"/>
  <c r="H66" i="2"/>
  <c r="G58" i="2"/>
  <c r="H58" i="2"/>
  <c r="G50" i="2"/>
  <c r="H50" i="2"/>
  <c r="G42" i="2"/>
  <c r="H42" i="2"/>
  <c r="G72" i="2"/>
  <c r="H72" i="2"/>
  <c r="H93" i="2"/>
  <c r="G93" i="2"/>
  <c r="H85" i="2"/>
  <c r="G85" i="2"/>
  <c r="H77" i="2"/>
  <c r="G77" i="2"/>
  <c r="H61" i="2"/>
  <c r="G61" i="2"/>
  <c r="H53" i="2"/>
  <c r="G53" i="2"/>
  <c r="H45" i="2"/>
  <c r="G45" i="2"/>
  <c r="G100" i="2"/>
  <c r="H100" i="2"/>
  <c r="G92" i="2"/>
  <c r="H92" i="2"/>
  <c r="G84" i="2"/>
  <c r="H84" i="2"/>
  <c r="G76" i="2"/>
  <c r="H76" i="2"/>
  <c r="G56" i="2"/>
  <c r="H56" i="2"/>
  <c r="G48" i="2"/>
  <c r="H48" i="2"/>
  <c r="G40" i="2"/>
  <c r="H40" i="2"/>
  <c r="M5" i="2" l="1"/>
  <c r="M6" i="2"/>
  <c r="I5" i="3" l="1"/>
  <c r="I57" i="2"/>
  <c r="J57" i="2" s="1"/>
  <c r="I33" i="2"/>
  <c r="J33" i="2" s="1"/>
  <c r="I21" i="2"/>
  <c r="J21" i="2" s="1"/>
  <c r="I23" i="2"/>
  <c r="J23" i="2" s="1"/>
  <c r="I9" i="2"/>
  <c r="J9" i="2" s="1"/>
  <c r="I17" i="2"/>
  <c r="J17" i="2" s="1"/>
  <c r="I37" i="2"/>
  <c r="J37" i="2" s="1"/>
  <c r="I29" i="2"/>
  <c r="J29" i="2" s="1"/>
  <c r="I25" i="2"/>
  <c r="J25" i="2" s="1"/>
  <c r="I35" i="2"/>
  <c r="J35" i="2" s="1"/>
  <c r="I27" i="2"/>
  <c r="J27" i="2" s="1"/>
  <c r="I13" i="2"/>
  <c r="J13" i="2" s="1"/>
  <c r="I22" i="2"/>
  <c r="J22" i="2" s="1"/>
  <c r="I26" i="2"/>
  <c r="J26" i="2" s="1"/>
  <c r="I14" i="2"/>
  <c r="J14" i="2" s="1"/>
  <c r="I7" i="2"/>
  <c r="J7" i="2" s="1"/>
  <c r="I18" i="2"/>
  <c r="J18" i="2" s="1"/>
  <c r="I19" i="2"/>
  <c r="J19" i="2" s="1"/>
  <c r="I28" i="2"/>
  <c r="J28" i="2" s="1"/>
  <c r="I10" i="2"/>
  <c r="J10" i="2" s="1"/>
  <c r="I20" i="2"/>
  <c r="J20" i="2" s="1"/>
  <c r="I11" i="2"/>
  <c r="J11" i="2" s="1"/>
  <c r="I15" i="2"/>
  <c r="J15" i="2" s="1"/>
  <c r="I36" i="2"/>
  <c r="J36" i="2" s="1"/>
  <c r="I8" i="2"/>
  <c r="J8" i="2" s="1"/>
  <c r="I24" i="2"/>
  <c r="J24" i="2" s="1"/>
  <c r="I34" i="2"/>
  <c r="J34" i="2" s="1"/>
  <c r="I16" i="2"/>
  <c r="J16" i="2" s="1"/>
  <c r="I31" i="2"/>
  <c r="J31" i="2" s="1"/>
  <c r="I30" i="2"/>
  <c r="J30" i="2" s="1"/>
  <c r="I12" i="2"/>
  <c r="J12" i="2" s="1"/>
  <c r="I32" i="2"/>
  <c r="J32" i="2" s="1"/>
  <c r="I6" i="2"/>
  <c r="J6" i="2" s="1"/>
  <c r="I78" i="2"/>
  <c r="J78" i="2" s="1"/>
  <c r="G23" i="3"/>
  <c r="I23" i="3" s="1"/>
  <c r="G19" i="3"/>
  <c r="I19" i="3" s="1"/>
  <c r="G15" i="3"/>
  <c r="I15" i="3" s="1"/>
  <c r="G11" i="3"/>
  <c r="I11" i="3" s="1"/>
  <c r="G7" i="3"/>
  <c r="I7" i="3" s="1"/>
  <c r="G24" i="3"/>
  <c r="I24" i="3" s="1"/>
  <c r="G21" i="3"/>
  <c r="I21" i="3" s="1"/>
  <c r="G16" i="3"/>
  <c r="I16" i="3" s="1"/>
  <c r="G13" i="3"/>
  <c r="I13" i="3" s="1"/>
  <c r="G8" i="3"/>
  <c r="I8" i="3" s="1"/>
  <c r="G22" i="3"/>
  <c r="I22" i="3" s="1"/>
  <c r="G14" i="3"/>
  <c r="I14" i="3" s="1"/>
  <c r="G6" i="3"/>
  <c r="I6" i="3" s="1"/>
  <c r="G20" i="3"/>
  <c r="I20" i="3" s="1"/>
  <c r="G17" i="3"/>
  <c r="I17" i="3" s="1"/>
  <c r="G12" i="3"/>
  <c r="I12" i="3" s="1"/>
  <c r="G9" i="3"/>
  <c r="I9" i="3" s="1"/>
  <c r="G10" i="3"/>
  <c r="I10" i="3" s="1"/>
  <c r="G18" i="3"/>
  <c r="I18" i="3" s="1"/>
  <c r="I64" i="2"/>
  <c r="J64" i="2" s="1"/>
  <c r="I55" i="2"/>
  <c r="J55" i="2" s="1"/>
  <c r="I45" i="2"/>
  <c r="J45" i="2" s="1"/>
  <c r="I67" i="2"/>
  <c r="J67" i="2" s="1"/>
  <c r="I51" i="2"/>
  <c r="J51" i="2" s="1"/>
  <c r="I73" i="2"/>
  <c r="J73" i="2" s="1"/>
  <c r="I93" i="2"/>
  <c r="J93" i="2" s="1"/>
  <c r="I46" i="2"/>
  <c r="J46" i="2" s="1"/>
  <c r="I69" i="2"/>
  <c r="J69" i="2" s="1"/>
  <c r="I59" i="2"/>
  <c r="J59" i="2" s="1"/>
  <c r="I38" i="2"/>
  <c r="J38" i="2" s="1"/>
  <c r="I39" i="2"/>
  <c r="J39" i="2" s="1"/>
  <c r="I49" i="2"/>
  <c r="J49" i="2" s="1"/>
  <c r="I83" i="2"/>
  <c r="J83" i="2" s="1"/>
  <c r="I54" i="2"/>
  <c r="J54" i="2" s="1"/>
  <c r="I88" i="2"/>
  <c r="J88" i="2" s="1"/>
  <c r="I74" i="2"/>
  <c r="J74" i="2" s="1"/>
  <c r="I76" i="2"/>
  <c r="J76" i="2" s="1"/>
  <c r="I56" i="2"/>
  <c r="J56" i="2" s="1"/>
  <c r="I98" i="2"/>
  <c r="J98" i="2" s="1"/>
  <c r="I68" i="2"/>
  <c r="J68" i="2" s="1"/>
  <c r="I63" i="2"/>
  <c r="J63" i="2" s="1"/>
  <c r="I53" i="2"/>
  <c r="J53" i="2" s="1"/>
  <c r="I42" i="2"/>
  <c r="J42" i="2" s="1"/>
  <c r="I89" i="2"/>
  <c r="J89" i="2" s="1"/>
  <c r="I71" i="2"/>
  <c r="J71" i="2" s="1"/>
  <c r="I70" i="2"/>
  <c r="J70" i="2" s="1"/>
  <c r="I81" i="2"/>
  <c r="J81" i="2" s="1"/>
  <c r="I90" i="2"/>
  <c r="J90" i="2" s="1"/>
  <c r="I80" i="2"/>
  <c r="J80" i="2" s="1"/>
  <c r="I43" i="2"/>
  <c r="J43" i="2" s="1"/>
  <c r="I65" i="2"/>
  <c r="J65" i="2" s="1"/>
  <c r="I52" i="2"/>
  <c r="J52" i="2" s="1"/>
  <c r="I58" i="2"/>
  <c r="J58" i="2" s="1"/>
  <c r="I40" i="2"/>
  <c r="J40" i="2" s="1"/>
  <c r="I50" i="2"/>
  <c r="J50" i="2" s="1"/>
  <c r="I86" i="2"/>
  <c r="J86" i="2" s="1"/>
  <c r="I96" i="2"/>
  <c r="J96" i="2" s="1"/>
  <c r="I82" i="2"/>
  <c r="J82" i="2" s="1"/>
  <c r="I44" i="2"/>
  <c r="J44" i="2" s="1"/>
  <c r="I77" i="2"/>
  <c r="J77" i="2" s="1"/>
  <c r="I41" i="2"/>
  <c r="J41" i="2" s="1"/>
  <c r="I66" i="2"/>
  <c r="J66" i="2" s="1"/>
  <c r="I47" i="2"/>
  <c r="J47" i="2" s="1"/>
  <c r="I97" i="2"/>
  <c r="J97" i="2" s="1"/>
  <c r="I95" i="2"/>
  <c r="J95" i="2" s="1"/>
  <c r="I85" i="2"/>
  <c r="J85" i="2" s="1"/>
  <c r="I48" i="2"/>
  <c r="J48" i="2" s="1"/>
  <c r="I75" i="2"/>
  <c r="J75" i="2" s="1"/>
  <c r="I91" i="2"/>
  <c r="J91" i="2" s="1"/>
  <c r="I62" i="2"/>
  <c r="J62" i="2" s="1"/>
  <c r="I60" i="2"/>
  <c r="J60" i="2" s="1"/>
  <c r="I72" i="2"/>
  <c r="J72" i="2" s="1"/>
  <c r="I84" i="2"/>
  <c r="J84" i="2" s="1"/>
  <c r="I92" i="2"/>
  <c r="J92" i="2" s="1"/>
  <c r="I87" i="2"/>
  <c r="J87" i="2" s="1"/>
  <c r="I99" i="2"/>
  <c r="J99" i="2" s="1"/>
  <c r="I94" i="2"/>
  <c r="J94" i="2" s="1"/>
  <c r="I79" i="2"/>
  <c r="J79" i="2" s="1"/>
  <c r="I61" i="2"/>
  <c r="J61" i="2" s="1"/>
  <c r="I100" i="2"/>
  <c r="J100" i="2" s="1"/>
</calcChain>
</file>

<file path=xl/sharedStrings.xml><?xml version="1.0" encoding="utf-8"?>
<sst xmlns="http://schemas.openxmlformats.org/spreadsheetml/2006/main" count="58" uniqueCount="57">
  <si>
    <t>ElioDX™ DIY — Standard Curve (Replicates)</t>
  </si>
  <si>
    <t>Paste replicate DC (y) values in columns C–H and enter Concentration (x) in column B. Positive numbers only.</t>
  </si>
  <si>
    <t>#</t>
  </si>
  <si>
    <t>Concentration (x)</t>
  </si>
  <si>
    <t>Rep1</t>
  </si>
  <si>
    <t>Rep2</t>
  </si>
  <si>
    <t>Rep3</t>
  </si>
  <si>
    <t>Rep4</t>
  </si>
  <si>
    <t>Rep5</t>
  </si>
  <si>
    <t>Rep6</t>
  </si>
  <si>
    <t>Rep7</t>
  </si>
  <si>
    <t>Rep8</t>
  </si>
  <si>
    <t>ElioDX™ DIY — Standard Curve Summary (log–log fit)</t>
  </si>
  <si>
    <t>Slope</t>
  </si>
  <si>
    <t>N</t>
  </si>
  <si>
    <t>Mean y</t>
  </si>
  <si>
    <t>SD</t>
  </si>
  <si>
    <t>SEM</t>
  </si>
  <si>
    <t>logx</t>
  </si>
  <si>
    <t>logy</t>
  </si>
  <si>
    <t>y_fit</t>
  </si>
  <si>
    <t>res</t>
  </si>
  <si>
    <t>Intercept</t>
  </si>
  <si>
    <t>ElioDX™ DIY — Back-calculation from DC</t>
  </si>
  <si>
    <t>Enter measured DC (y). Concentration is computed using the current standard-curve fit.</t>
  </si>
  <si>
    <t>Sample ID</t>
  </si>
  <si>
    <t>rep1</t>
  </si>
  <si>
    <t>rep2</t>
  </si>
  <si>
    <t>rep3</t>
  </si>
  <si>
    <t>rep4</t>
  </si>
  <si>
    <t>Average DC (y)</t>
  </si>
  <si>
    <t>Calculated Conc. (x)</t>
  </si>
  <si>
    <t>Dilution Factor</t>
  </si>
  <si>
    <t>Final Conc. (x × DF)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</si>
  <si>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</si>
  <si>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</si>
  <si>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</si>
  <si>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</si>
  <si>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</si>
  <si>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</si>
  <si>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</si>
  <si>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</si>
  <si>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</si>
  <si>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</si>
  <si>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</si>
  <si>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</si>
  <si>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</si>
  <si>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</si>
  <si>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</si>
  <si>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</si>
  <si>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</si>
  <si>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</si>
  <si>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</si>
  <si>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</si>
  <si>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Mean ± Standard Error of the mean (SEM) per concentration; fit uses log10(x) vs log10(mean y).</t>
  </si>
  <si>
    <r>
      <t>R</t>
    </r>
    <r>
      <rPr>
        <b/>
        <vertAlign val="superscript"/>
        <sz val="11"/>
        <color theme="1"/>
        <rFont val="Calibri (Body)"/>
      </rPr>
      <t>2</t>
    </r>
  </si>
  <si>
    <r>
      <t xml:space="preserve">Concentration </t>
    </r>
    <r>
      <rPr>
        <sz val="11"/>
        <color theme="1"/>
        <rFont val="Calibri"/>
        <family val="2"/>
        <scheme val="minor"/>
      </rPr>
      <t>(unit)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</si>
</sst>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 (Body)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DA8"/>
      </patternFill>
    </fill>
    <fill>
      <patternFill patternType="solid">
        <fgColor rgb="FFF3F6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DA8"/>
        <bgColor indexed="64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7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4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9" fillId="5" borderId="0" xfId="0" applyFont="1" applyFill="1" applyAlignment="1">
      <alignment horizontal="center"/>
    </xf>
    <xf numFmtId="0" fontId="5" fillId="0" borderId="0" xfId="0" applyFont="1"/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0" borderId="6" xfId="0" applyNumberFormat="1" applyBorder="1"/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5D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Standard Curve (mean ± SEM, log–log)</a:t>
            </a:r>
          </a:p>
        </c:rich>
      </c:tx>
      <c:layout>
        <c:manualLayout>
          <c:xMode val="edge"/>
          <c:yMode val="edge"/>
          <c:x val="0.17128205128205129"/>
          <c:y val="1.57303370786516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Mean</c:v>
          </c:tx>
          <c:spPr>
            <a:ln>
              <a:solidFill>
                <a:srgbClr val="005DA8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5DA8"/>
              </a:solidFill>
              <a:ln>
                <a:solidFill>
                  <a:srgbClr val="005DA8"/>
                </a:solidFill>
                <a:prstDash val="solid"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poly"/>
            <c:order val="3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Standard_Curve!$F$6:$F$37</c:f>
                <c:numCache>
                  <c:formatCode>General</c:formatCode>
                  <c:ptCount val="3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</c:numCache>
              </c:numRef>
            </c:plus>
            <c:minus>
              <c:numRef>
                <c:f>Standard_Curve!$F$6:$F$37</c:f>
                <c:numCache>
                  <c:formatCode>General</c:formatCode>
                  <c:ptCount val="3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</c:numCache>
              </c:numRef>
            </c:minus>
          </c:errBars>
          <c:xVal>
            <c:numRef>
              <c:f>Standard_Curve!$B$6:$B$37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Standard_Curve!$D$6:$D$37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96-2645-B30F-00B45F57E5F3}"/>
            </c:ext>
          </c:extLst>
        </c:ser>
        <c:ser>
          <c:idx val="1"/>
          <c:order val="1"/>
          <c:tx>
            <c:v>Fit</c:v>
          </c:tx>
          <c:spPr>
            <a:ln w="200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Standard_Curve!$B$6:$B$37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Standard_Curve!$I$6:$I$37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96-2645-B30F-00B45F57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Concentration (</a:t>
                </a:r>
                <a:r>
                  <a:rPr lang="en-GB" sz="1400" b="1" i="0"/>
                  <a:t>unit</a:t>
                </a:r>
                <a:r>
                  <a:rPr lang="en-GB" sz="1400"/>
                  <a:t>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CH"/>
          </a:p>
        </c:txPr>
        <c:crossAx val="20"/>
        <c:crosses val="autoZero"/>
        <c:crossBetween val="midCat"/>
      </c:valAx>
      <c:valAx>
        <c:axId val="20"/>
        <c:scaling>
          <c:logBase val="10"/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dC (mean y)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low"/>
        <c:txPr>
          <a:bodyPr/>
          <a:lstStyle/>
          <a:p>
            <a:pPr>
              <a:defRPr sz="1400"/>
            </a:pPr>
            <a:endParaRPr lang="en-CH"/>
          </a:p>
        </c:txPr>
        <c:crossAx val="1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C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647699</xdr:colOff>
      <xdr:row>7</xdr:row>
      <xdr:rowOff>152400</xdr:rowOff>
    </xdr:from>
    <xdr:ext cx="6962379" cy="5651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zoomScale="117" zoomScaleNormal="117" workbookViewId="0">
      <pane ySplit="2" topLeftCell="A3" activePane="bottomLeft" state="frozen"/>
      <selection pane="bottomLeft" activeCell="B5" sqref="B5"/>
    </sheetView>
  </sheetViews>
  <sheetFormatPr baseColWidth="10" defaultColWidth="8.83203125" defaultRowHeight="15" x14ac:dyDescent="0.2"/>
  <cols>
    <col min="1" max="1" width="6" customWidth="1"/>
    <col min="2" max="2" width="22" customWidth="1"/>
    <col min="3" max="8" width="16" customWidth="1"/>
    <col min="9" max="9" width="14.5" customWidth="1"/>
    <col min="10" max="10" width="15.83203125" customWidth="1"/>
  </cols>
  <sheetData>
    <row r="1" spans="1:10" ht="28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0" customFormat="1" x14ac:dyDescent="0.2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</row>
    <row r="6" spans="1:10" x14ac:dyDescent="0.2">
      <c r="A6" s="13">
        <v>1</v>
      </c>
      <c r="B6" s="19"/>
      <c r="C6" s="20"/>
      <c r="D6" s="20"/>
      <c r="E6" s="20"/>
      <c r="F6" s="20"/>
      <c r="G6" s="19"/>
      <c r="H6" s="19"/>
      <c r="I6" s="19"/>
      <c r="J6" s="19"/>
    </row>
    <row r="7" spans="1:10" x14ac:dyDescent="0.2">
      <c r="A7" s="14">
        <v>2</v>
      </c>
      <c r="B7" s="8"/>
      <c r="C7" s="21"/>
      <c r="D7" s="21"/>
      <c r="E7" s="21"/>
      <c r="F7" s="21"/>
      <c r="G7" s="8"/>
      <c r="H7" s="8"/>
      <c r="I7" s="8"/>
      <c r="J7" s="8"/>
    </row>
    <row r="8" spans="1:10" x14ac:dyDescent="0.2">
      <c r="A8" s="13">
        <v>3</v>
      </c>
      <c r="B8" s="19"/>
      <c r="C8" s="20"/>
      <c r="D8" s="20"/>
      <c r="E8" s="20"/>
      <c r="F8" s="20"/>
      <c r="G8" s="19"/>
      <c r="H8" s="19"/>
      <c r="I8" s="19"/>
      <c r="J8" s="19"/>
    </row>
    <row r="9" spans="1:10" x14ac:dyDescent="0.2">
      <c r="A9" s="14">
        <v>4</v>
      </c>
      <c r="B9" s="8"/>
      <c r="C9" s="21"/>
      <c r="D9" s="21"/>
      <c r="E9" s="21"/>
      <c r="F9" s="21"/>
      <c r="G9" s="8"/>
      <c r="H9" s="8"/>
      <c r="I9" s="8"/>
      <c r="J9" s="8"/>
    </row>
    <row r="10" spans="1:10" x14ac:dyDescent="0.2">
      <c r="A10" s="13">
        <v>5</v>
      </c>
      <c r="B10" s="19"/>
      <c r="C10" s="20"/>
      <c r="D10" s="20"/>
      <c r="E10" s="20"/>
      <c r="F10" s="20"/>
      <c r="G10" s="19"/>
      <c r="H10" s="19"/>
      <c r="I10" s="19"/>
      <c r="J10" s="19"/>
    </row>
    <row r="11" spans="1:10" x14ac:dyDescent="0.2">
      <c r="A11" s="14">
        <v>6</v>
      </c>
      <c r="B11" s="8"/>
      <c r="C11" s="21"/>
      <c r="D11" s="21"/>
      <c r="E11" s="21"/>
      <c r="F11" s="21"/>
      <c r="G11" s="8"/>
      <c r="H11" s="8"/>
      <c r="I11" s="8"/>
      <c r="J11" s="8"/>
    </row>
    <row r="12" spans="1:10" x14ac:dyDescent="0.2">
      <c r="A12" s="13">
        <v>7</v>
      </c>
      <c r="B12" s="19"/>
      <c r="C12" s="20"/>
      <c r="D12" s="20"/>
      <c r="E12" s="20"/>
      <c r="F12" s="20"/>
      <c r="G12" s="19"/>
      <c r="H12" s="19"/>
      <c r="I12" s="19"/>
      <c r="J12" s="19"/>
    </row>
    <row r="13" spans="1:10" x14ac:dyDescent="0.2">
      <c r="A13" s="14">
        <v>8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13">
        <v>9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x14ac:dyDescent="0.2">
      <c r="A15" s="14">
        <v>10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">
      <c r="A16" s="13">
        <v>11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2">
      <c r="A17" s="14">
        <v>12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2">
      <c r="A18" s="13">
        <v>13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2">
      <c r="A19" s="14">
        <v>14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">
      <c r="A20" s="13">
        <v>15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x14ac:dyDescent="0.2">
      <c r="A21" s="14">
        <v>16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">
      <c r="A22" s="13">
        <v>17</v>
      </c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">
      <c r="A23" s="14">
        <v>18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13">
        <v>19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">
      <c r="A25" s="14">
        <v>20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13">
        <v>21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">
      <c r="A27" s="14">
        <v>22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">
      <c r="A28" s="13">
        <v>23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2">
      <c r="A29" s="14">
        <v>24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">
      <c r="A30" s="13">
        <v>25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2">
      <c r="A31" s="14">
        <v>26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">
      <c r="A32" s="13">
        <v>27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">
      <c r="A33" s="14">
        <v>28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">
      <c r="A34" s="13">
        <v>29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">
      <c r="A35" s="14">
        <v>30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13">
        <v>31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">
      <c r="A37" s="14">
        <v>32</v>
      </c>
      <c r="B37" s="8"/>
      <c r="C37" s="8"/>
      <c r="D37" s="8"/>
      <c r="E37" s="8"/>
      <c r="F37" s="8"/>
      <c r="G37" s="8"/>
      <c r="H37" s="8"/>
      <c r="I37" s="8"/>
      <c r="J37" s="8"/>
    </row>
  </sheetData>
  <mergeCells count="2">
    <mergeCell ref="A1:J1"/>
    <mergeCell ref="A2:J2"/>
  </mergeCells>
  <dataValidations count="1">
    <dataValidation type="decimal" operator="greaterThan" allowBlank="1" showInputMessage="1" showErrorMessage="1" error="Enter a number &gt; 0 (log scale requires positive values)." prompt="Positive numbers only." sqref="B3:J37" xr:uid="{00000000-0002-0000-0000-000000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"/>
  <sheetViews>
    <sheetView showGridLines="0" zoomScale="106" zoomScaleNormal="106" workbookViewId="0">
      <pane ySplit="2" topLeftCell="A3" activePane="bottomLeft" state="frozen"/>
      <selection pane="bottomLeft" activeCell="D5" sqref="D5:J5"/>
    </sheetView>
  </sheetViews>
  <sheetFormatPr baseColWidth="10" defaultColWidth="8.83203125" defaultRowHeight="15" x14ac:dyDescent="0.2"/>
  <cols>
    <col min="1" max="1" width="6" customWidth="1"/>
    <col min="2" max="2" width="16" customWidth="1"/>
    <col min="4" max="4" width="11.6640625" bestFit="1" customWidth="1"/>
    <col min="5" max="6" width="9.6640625" bestFit="1" customWidth="1"/>
    <col min="7" max="7" width="9.33203125" bestFit="1" customWidth="1"/>
    <col min="8" max="8" width="9.1640625" bestFit="1" customWidth="1"/>
    <col min="9" max="9" width="11.6640625" bestFit="1" customWidth="1"/>
    <col min="10" max="10" width="11.33203125" bestFit="1" customWidth="1"/>
  </cols>
  <sheetData>
    <row r="1" spans="1:15" ht="28" customHeight="1" x14ac:dyDescent="0.2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">
      <c r="A2" s="31" t="s">
        <v>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6" t="s">
        <v>13</v>
      </c>
      <c r="M4" s="26" t="str">
        <f>IF(MIN(COUNT(G6:G1000),COUNT(H6:H1000))&gt;=2,SLOPE(H6:INDEX(H:H,5+MIN(COUNT(G6:G1000),COUNT(H6:H1000))),G6:INDEX(G:G,5+MIN(COUNT(G6:G1000),COUNT(H6:H1000)))),"")</f>
        <v/>
      </c>
      <c r="N4" s="3"/>
      <c r="O4" s="3"/>
    </row>
    <row r="5" spans="1:15" x14ac:dyDescent="0.2">
      <c r="A5" s="14" t="s">
        <v>2</v>
      </c>
      <c r="B5" s="11" t="s">
        <v>56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5"/>
      <c r="L5" s="6" t="s">
        <v>22</v>
      </c>
      <c r="M5" s="26" t="str">
        <f>IF(MIN(COUNT(G6:G1000),COUNT(H6:H1000))&gt;=2,INTERCEPT(H6:INDEX(H:H,5+MIN(COUNT(G6:G1000),COUNT(H6:H1000))),G6:INDEX(G:G,5+MIN(COUNT(G6:G1000),COUNT(H6:H1000)))),"")</f>
        <v/>
      </c>
      <c r="N5" s="3"/>
      <c r="O5" s="3"/>
    </row>
    <row r="6" spans="1:15" ht="17" customHeight="1" x14ac:dyDescent="0.2">
      <c r="A6" s="13">
        <v>1</v>
      </c>
      <c r="B6" s="22">
        <f>Replicates!B6</f>
        <v>0</v>
      </c>
      <c r="C6" s="22">
        <f>COUNT(Replicates!C6:J6)</f>
        <v>0</v>
      </c>
      <c r="D6" s="23" t="str">
        <f>IF(C6&gt;0,AVERAGE(Replicates!C6:J6),"")</f>
        <v/>
      </c>
      <c r="E6" s="23" t="str">
        <f>IF(C6&gt;1,_xlfn.STDEV.S(Replicates!C6:J6),"")</f>
        <v/>
      </c>
      <c r="F6" s="23" t="str">
        <f t="shared" ref="F6:F37" si="0">IF(C6&gt;1,E6/SQRT(C6),"")</f>
        <v/>
      </c>
      <c r="G6" s="23" t="str">
        <f t="shared" ref="G6:G37" si="1">IF(AND(B6&gt;0,D6&gt;0),LOG10(B6),"")</f>
        <v/>
      </c>
      <c r="H6" s="23" t="str">
        <f t="shared" ref="H6:H37" si="2">IF(AND(B6&gt;0,D6&gt;0),LOG10(D6),"")</f>
        <v/>
      </c>
      <c r="I6" s="23" t="str">
        <f t="shared" ref="I6:I37" si="3">IF(OR(G6="",$M$4="",$M$5=""),"",10^($M$4*G6+$M$5))</f>
        <v/>
      </c>
      <c r="J6" s="23" t="str">
        <f t="shared" ref="J6:J37" si="4">IF(OR(D6="",I6=""),"",D6-I6)</f>
        <v/>
      </c>
      <c r="K6" s="3"/>
      <c r="L6" s="6" t="s">
        <v>55</v>
      </c>
      <c r="M6" s="26" t="str">
        <f>IF(MIN(COUNT(G6:G1000),COUNT(H6:H1000))&gt;=2,RSQ(H6:INDEX(H:H,5+MIN(COUNT(G6:G1000),COUNT(H6:H1000))),G6:INDEX(G:G,5+MIN(COUNT(G6:G1000),COUNT(H6:H1000)))),"")</f>
        <v/>
      </c>
      <c r="N6" s="3"/>
      <c r="O6" s="3"/>
    </row>
    <row r="7" spans="1:15" x14ac:dyDescent="0.2">
      <c r="A7" s="14">
        <v>2</v>
      </c>
      <c r="B7" s="24">
        <f>Replicates!B7</f>
        <v>0</v>
      </c>
      <c r="C7" s="24">
        <f>COUNT(Replicates!C7:J7)</f>
        <v>0</v>
      </c>
      <c r="D7" s="25" t="str">
        <f>IF(C7&gt;0,AVERAGE(Replicates!C7:J7),"")</f>
        <v/>
      </c>
      <c r="E7" s="25" t="str">
        <f>IF(C7&gt;1,_xlfn.STDEV.S(Replicates!C7:J7),"")</f>
        <v/>
      </c>
      <c r="F7" s="25" t="str">
        <f t="shared" si="0"/>
        <v/>
      </c>
      <c r="G7" s="25" t="str">
        <f t="shared" si="1"/>
        <v/>
      </c>
      <c r="H7" s="25" t="str">
        <f t="shared" si="2"/>
        <v/>
      </c>
      <c r="I7" s="25" t="str">
        <f t="shared" si="3"/>
        <v/>
      </c>
      <c r="J7" s="25" t="str">
        <f t="shared" si="4"/>
        <v/>
      </c>
      <c r="K7" s="3"/>
      <c r="L7" s="3"/>
      <c r="M7" s="3"/>
      <c r="N7" s="3"/>
      <c r="O7" s="3"/>
    </row>
    <row r="8" spans="1:15" x14ac:dyDescent="0.2">
      <c r="A8" s="13">
        <v>3</v>
      </c>
      <c r="B8" s="22">
        <f>Replicates!B8</f>
        <v>0</v>
      </c>
      <c r="C8" s="22">
        <f>COUNT(Replicates!C8:J8)</f>
        <v>0</v>
      </c>
      <c r="D8" s="23" t="str">
        <f>IF(C8&gt;0,AVERAGE(Replicates!C8:J8),"")</f>
        <v/>
      </c>
      <c r="E8" s="23" t="str">
        <f>IF(C8&gt;1,_xlfn.STDEV.S(Replicates!C8:J8),"")</f>
        <v/>
      </c>
      <c r="F8" s="23" t="str">
        <f t="shared" si="0"/>
        <v/>
      </c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3" t="str">
        <f t="shared" si="4"/>
        <v/>
      </c>
      <c r="K8" s="3"/>
      <c r="L8" s="3"/>
      <c r="M8" s="3"/>
      <c r="N8" s="3"/>
      <c r="O8" s="3"/>
    </row>
    <row r="9" spans="1:15" x14ac:dyDescent="0.2">
      <c r="A9" s="14">
        <v>4</v>
      </c>
      <c r="B9" s="24">
        <f>Replicates!B9</f>
        <v>0</v>
      </c>
      <c r="C9" s="24">
        <f>COUNT(Replicates!C9:J9)</f>
        <v>0</v>
      </c>
      <c r="D9" s="25" t="str">
        <f>IF(C9&gt;0,AVERAGE(Replicates!C9:J9),"")</f>
        <v/>
      </c>
      <c r="E9" s="25" t="str">
        <f>IF(C9&gt;1,_xlfn.STDEV.S(Replicates!C9:J9),"")</f>
        <v/>
      </c>
      <c r="F9" s="25" t="str">
        <f t="shared" si="0"/>
        <v/>
      </c>
      <c r="G9" s="25" t="str">
        <f t="shared" si="1"/>
        <v/>
      </c>
      <c r="H9" s="25" t="str">
        <f t="shared" si="2"/>
        <v/>
      </c>
      <c r="I9" s="25" t="str">
        <f t="shared" si="3"/>
        <v/>
      </c>
      <c r="J9" s="25" t="str">
        <f t="shared" si="4"/>
        <v/>
      </c>
      <c r="K9" s="3"/>
      <c r="L9" s="3"/>
      <c r="M9" s="3"/>
      <c r="N9" s="3"/>
      <c r="O9" s="3"/>
    </row>
    <row r="10" spans="1:15" x14ac:dyDescent="0.2">
      <c r="A10" s="13">
        <v>5</v>
      </c>
      <c r="B10" s="22">
        <f>Replicates!B10</f>
        <v>0</v>
      </c>
      <c r="C10" s="22">
        <f>COUNT(Replicates!C10:J10)</f>
        <v>0</v>
      </c>
      <c r="D10" s="23" t="str">
        <f>IF(C10&gt;0,AVERAGE(Replicates!C10:J10),"")</f>
        <v/>
      </c>
      <c r="E10" s="23" t="str">
        <f>IF(C10&gt;1,_xlfn.STDEV.S(Replicates!C10:J10),"")</f>
        <v/>
      </c>
      <c r="F10" s="23" t="str">
        <f t="shared" si="0"/>
        <v/>
      </c>
      <c r="G10" s="23" t="str">
        <f t="shared" si="1"/>
        <v/>
      </c>
      <c r="H10" s="23" t="str">
        <f t="shared" si="2"/>
        <v/>
      </c>
      <c r="I10" s="23" t="str">
        <f t="shared" si="3"/>
        <v/>
      </c>
      <c r="J10" s="23" t="str">
        <f t="shared" si="4"/>
        <v/>
      </c>
      <c r="K10" s="3"/>
      <c r="L10" s="3"/>
      <c r="M10" s="3"/>
      <c r="N10" s="3"/>
      <c r="O10" s="3"/>
    </row>
    <row r="11" spans="1:15" x14ac:dyDescent="0.2">
      <c r="A11" s="14">
        <v>6</v>
      </c>
      <c r="B11" s="24">
        <f>Replicates!B11</f>
        <v>0</v>
      </c>
      <c r="C11" s="24">
        <f>COUNT(Replicates!C11:J11)</f>
        <v>0</v>
      </c>
      <c r="D11" s="25" t="str">
        <f>IF(C11&gt;0,AVERAGE(Replicates!C11:J11),"")</f>
        <v/>
      </c>
      <c r="E11" s="25" t="str">
        <f>IF(C11&gt;1,_xlfn.STDEV.S(Replicates!C11:J11),"")</f>
        <v/>
      </c>
      <c r="F11" s="25" t="str">
        <f t="shared" si="0"/>
        <v/>
      </c>
      <c r="G11" s="25" t="str">
        <f t="shared" si="1"/>
        <v/>
      </c>
      <c r="H11" s="25" t="str">
        <f t="shared" si="2"/>
        <v/>
      </c>
      <c r="I11" s="25" t="str">
        <f t="shared" si="3"/>
        <v/>
      </c>
      <c r="J11" s="25" t="str">
        <f t="shared" si="4"/>
        <v/>
      </c>
      <c r="K11" s="3"/>
      <c r="L11" s="3"/>
      <c r="M11" s="3"/>
      <c r="N11" s="3"/>
      <c r="O11" s="3"/>
    </row>
    <row r="12" spans="1:15" x14ac:dyDescent="0.2">
      <c r="A12" s="13">
        <v>7</v>
      </c>
      <c r="B12" s="22">
        <f>Replicates!B12</f>
        <v>0</v>
      </c>
      <c r="C12" s="22">
        <f>COUNT(Replicates!C12:J12)</f>
        <v>0</v>
      </c>
      <c r="D12" s="23" t="str">
        <f>IF(C12&gt;0,AVERAGE(Replicates!C12:J12),"")</f>
        <v/>
      </c>
      <c r="E12" s="23" t="str">
        <f>IF(C12&gt;1,_xlfn.STDEV.S(Replicates!C12:J12),"")</f>
        <v/>
      </c>
      <c r="F12" s="23" t="str">
        <f t="shared" si="0"/>
        <v/>
      </c>
      <c r="G12" s="23" t="str">
        <f t="shared" si="1"/>
        <v/>
      </c>
      <c r="H12" s="23" t="str">
        <f t="shared" si="2"/>
        <v/>
      </c>
      <c r="I12" s="23" t="str">
        <f t="shared" si="3"/>
        <v/>
      </c>
      <c r="J12" s="23" t="str">
        <f t="shared" si="4"/>
        <v/>
      </c>
      <c r="K12" s="3"/>
      <c r="L12" s="3"/>
      <c r="M12" s="3"/>
      <c r="N12" s="3"/>
      <c r="O12" s="3"/>
    </row>
    <row r="13" spans="1:15" x14ac:dyDescent="0.2">
      <c r="A13" s="14">
        <v>8</v>
      </c>
      <c r="B13" s="24">
        <f>Replicates!B13</f>
        <v>0</v>
      </c>
      <c r="C13" s="24">
        <f>COUNT(Replicates!C13:J13)</f>
        <v>0</v>
      </c>
      <c r="D13" s="24" t="str">
        <f>IF(C13&gt;0,AVERAGE(Replicates!C13:J13),"")</f>
        <v/>
      </c>
      <c r="E13" s="24" t="str">
        <f>IF(C13&gt;1,_xludf.STDEV.S(Replicates!C13:J13),"")</f>
        <v/>
      </c>
      <c r="F13" s="24" t="str">
        <f t="shared" si="0"/>
        <v/>
      </c>
      <c r="G13" s="24" t="str">
        <f t="shared" si="1"/>
        <v/>
      </c>
      <c r="H13" s="24" t="str">
        <f t="shared" si="2"/>
        <v/>
      </c>
      <c r="I13" s="24" t="str">
        <f t="shared" si="3"/>
        <v/>
      </c>
      <c r="J13" s="24" t="str">
        <f t="shared" si="4"/>
        <v/>
      </c>
      <c r="K13" s="3"/>
      <c r="L13" s="3"/>
      <c r="M13" s="3"/>
      <c r="N13" s="3"/>
      <c r="O13" s="3"/>
    </row>
    <row r="14" spans="1:15" x14ac:dyDescent="0.2">
      <c r="A14" s="13">
        <v>9</v>
      </c>
      <c r="B14" s="22">
        <f>Replicates!B14</f>
        <v>0</v>
      </c>
      <c r="C14" s="22">
        <f>COUNT(Replicates!C14:J14)</f>
        <v>0</v>
      </c>
      <c r="D14" s="22" t="str">
        <f>IF(C14&gt;0,AVERAGE(Replicates!C14:J14),"")</f>
        <v/>
      </c>
      <c r="E14" s="22" t="str">
        <f>IF(C14&gt;1,_xludf.STDEV.S(Replicates!C14:J14),"")</f>
        <v/>
      </c>
      <c r="F14" s="22" t="str">
        <f t="shared" si="0"/>
        <v/>
      </c>
      <c r="G14" s="22" t="str">
        <f t="shared" si="1"/>
        <v/>
      </c>
      <c r="H14" s="22" t="str">
        <f t="shared" si="2"/>
        <v/>
      </c>
      <c r="I14" s="22" t="str">
        <f t="shared" si="3"/>
        <v/>
      </c>
      <c r="J14" s="22" t="str">
        <f t="shared" si="4"/>
        <v/>
      </c>
      <c r="K14" s="3"/>
      <c r="L14" s="3"/>
      <c r="M14" s="3"/>
      <c r="N14" s="3"/>
      <c r="O14" s="3"/>
    </row>
    <row r="15" spans="1:15" x14ac:dyDescent="0.2">
      <c r="A15" s="14">
        <v>10</v>
      </c>
      <c r="B15" s="24">
        <f>Replicates!B15</f>
        <v>0</v>
      </c>
      <c r="C15" s="24">
        <f>COUNT(Replicates!C15:J15)</f>
        <v>0</v>
      </c>
      <c r="D15" s="24" t="str">
        <f>IF(C15&gt;0,AVERAGE(Replicates!C15:J15),"")</f>
        <v/>
      </c>
      <c r="E15" s="24" t="str">
        <f>IF(C15&gt;1,_xludf.STDEV.S(Replicates!C15:J15),"")</f>
        <v/>
      </c>
      <c r="F15" s="24" t="str">
        <f t="shared" si="0"/>
        <v/>
      </c>
      <c r="G15" s="24" t="str">
        <f t="shared" si="1"/>
        <v/>
      </c>
      <c r="H15" s="24" t="str">
        <f t="shared" si="2"/>
        <v/>
      </c>
      <c r="I15" s="24" t="str">
        <f t="shared" si="3"/>
        <v/>
      </c>
      <c r="J15" s="24" t="str">
        <f t="shared" si="4"/>
        <v/>
      </c>
      <c r="K15" s="3"/>
      <c r="L15" s="3"/>
      <c r="M15" s="3"/>
      <c r="N15" s="3"/>
      <c r="O15" s="3"/>
    </row>
    <row r="16" spans="1:15" x14ac:dyDescent="0.2">
      <c r="A16" s="13">
        <v>11</v>
      </c>
      <c r="B16" s="22">
        <f>Replicates!B16</f>
        <v>0</v>
      </c>
      <c r="C16" s="22">
        <f>COUNT(Replicates!C16:J16)</f>
        <v>0</v>
      </c>
      <c r="D16" s="22" t="str">
        <f>IF(C16&gt;0,AVERAGE(Replicates!C16:J16),"")</f>
        <v/>
      </c>
      <c r="E16" s="22" t="str">
        <f>IF(C16&gt;1,_xludf.STDEV.S(Replicates!C16:J16),"")</f>
        <v/>
      </c>
      <c r="F16" s="22" t="str">
        <f t="shared" si="0"/>
        <v/>
      </c>
      <c r="G16" s="22" t="str">
        <f t="shared" si="1"/>
        <v/>
      </c>
      <c r="H16" s="22" t="str">
        <f t="shared" si="2"/>
        <v/>
      </c>
      <c r="I16" s="22" t="str">
        <f t="shared" si="3"/>
        <v/>
      </c>
      <c r="J16" s="22" t="str">
        <f t="shared" si="4"/>
        <v/>
      </c>
      <c r="K16" s="3"/>
      <c r="L16" s="3"/>
      <c r="M16" s="3"/>
      <c r="N16" s="3"/>
      <c r="O16" s="3"/>
    </row>
    <row r="17" spans="1:25" x14ac:dyDescent="0.2">
      <c r="A17" s="14">
        <v>12</v>
      </c>
      <c r="B17" s="24">
        <f>Replicates!B17</f>
        <v>0</v>
      </c>
      <c r="C17" s="24">
        <f>COUNT(Replicates!C17:J17)</f>
        <v>0</v>
      </c>
      <c r="D17" s="24" t="str">
        <f>IF(C17&gt;0,AVERAGE(Replicates!C17:J17),"")</f>
        <v/>
      </c>
      <c r="E17" s="24" t="str">
        <f>IF(C17&gt;1,_xludf.STDEV.S(Replicates!C17:J17),"")</f>
        <v/>
      </c>
      <c r="F17" s="24" t="str">
        <f t="shared" si="0"/>
        <v/>
      </c>
      <c r="G17" s="24" t="str">
        <f t="shared" si="1"/>
        <v/>
      </c>
      <c r="H17" s="24" t="str">
        <f t="shared" si="2"/>
        <v/>
      </c>
      <c r="I17" s="24" t="str">
        <f t="shared" si="3"/>
        <v/>
      </c>
      <c r="J17" s="24" t="str">
        <f t="shared" si="4"/>
        <v/>
      </c>
      <c r="K17" s="3"/>
      <c r="L17" s="3"/>
      <c r="M17" s="3"/>
      <c r="N17" s="3"/>
      <c r="O17" s="3"/>
    </row>
    <row r="18" spans="1:25" ht="19" customHeight="1" x14ac:dyDescent="0.25">
      <c r="A18" s="13">
        <v>13</v>
      </c>
      <c r="B18" s="22">
        <f>Replicates!B18</f>
        <v>0</v>
      </c>
      <c r="C18" s="22">
        <f>COUNT(Replicates!C18:J18)</f>
        <v>0</v>
      </c>
      <c r="D18" s="22" t="str">
        <f>IF(C18&gt;0,AVERAGE(Replicates!C18:J18),"")</f>
        <v/>
      </c>
      <c r="E18" s="22" t="str">
        <f>IF(C18&gt;1,_xludf.STDEV.S(Replicates!C18:J18),"")</f>
        <v/>
      </c>
      <c r="F18" s="22" t="str">
        <f t="shared" si="0"/>
        <v/>
      </c>
      <c r="G18" s="22" t="str">
        <f t="shared" si="1"/>
        <v/>
      </c>
      <c r="H18" s="22" t="str">
        <f t="shared" si="2"/>
        <v/>
      </c>
      <c r="I18" s="22" t="str">
        <f t="shared" si="3"/>
        <v/>
      </c>
      <c r="J18" s="22" t="str">
        <f t="shared" si="4"/>
        <v/>
      </c>
      <c r="K18" s="3"/>
      <c r="L18" s="3"/>
      <c r="M18" s="3"/>
      <c r="N18" s="3"/>
      <c r="O18" s="3"/>
      <c r="Y18" s="7"/>
    </row>
    <row r="19" spans="1:25" x14ac:dyDescent="0.2">
      <c r="A19" s="14">
        <v>14</v>
      </c>
      <c r="B19" s="24">
        <f>Replicates!B19</f>
        <v>0</v>
      </c>
      <c r="C19" s="24">
        <f>COUNT(Replicates!C19:J19)</f>
        <v>0</v>
      </c>
      <c r="D19" s="24" t="str">
        <f>IF(C19&gt;0,AVERAGE(Replicates!C19:J19),"")</f>
        <v/>
      </c>
      <c r="E19" s="24" t="str">
        <f>IF(C19&gt;1,_xludf.STDEV.S(Replicates!C19:J19),"")</f>
        <v/>
      </c>
      <c r="F19" s="24" t="str">
        <f t="shared" si="0"/>
        <v/>
      </c>
      <c r="G19" s="24" t="str">
        <f t="shared" si="1"/>
        <v/>
      </c>
      <c r="H19" s="24" t="str">
        <f t="shared" si="2"/>
        <v/>
      </c>
      <c r="I19" s="24" t="str">
        <f t="shared" si="3"/>
        <v/>
      </c>
      <c r="J19" s="24" t="str">
        <f t="shared" si="4"/>
        <v/>
      </c>
      <c r="K19" s="3"/>
      <c r="L19" s="3"/>
      <c r="M19" s="3"/>
      <c r="N19" s="3"/>
      <c r="O19" s="3"/>
    </row>
    <row r="20" spans="1:25" x14ac:dyDescent="0.2">
      <c r="A20" s="13">
        <v>15</v>
      </c>
      <c r="B20" s="22">
        <f>Replicates!B20</f>
        <v>0</v>
      </c>
      <c r="C20" s="22">
        <f>COUNT(Replicates!C20:J20)</f>
        <v>0</v>
      </c>
      <c r="D20" s="22" t="str">
        <f>IF(C20&gt;0,AVERAGE(Replicates!C20:J20),"")</f>
        <v/>
      </c>
      <c r="E20" s="22" t="str">
        <f>IF(C20&gt;1,_xludf.STDEV.S(Replicates!C20:J20),"")</f>
        <v/>
      </c>
      <c r="F20" s="22" t="str">
        <f t="shared" si="0"/>
        <v/>
      </c>
      <c r="G20" s="22" t="str">
        <f t="shared" si="1"/>
        <v/>
      </c>
      <c r="H20" s="22" t="str">
        <f t="shared" si="2"/>
        <v/>
      </c>
      <c r="I20" s="22" t="str">
        <f t="shared" si="3"/>
        <v/>
      </c>
      <c r="J20" s="22" t="str">
        <f t="shared" si="4"/>
        <v/>
      </c>
      <c r="K20" s="3"/>
      <c r="L20" s="3"/>
      <c r="M20" s="3"/>
      <c r="N20" s="3"/>
      <c r="O20" s="3"/>
    </row>
    <row r="21" spans="1:25" x14ac:dyDescent="0.2">
      <c r="A21" s="14">
        <v>16</v>
      </c>
      <c r="B21" s="24">
        <f>Replicates!B21</f>
        <v>0</v>
      </c>
      <c r="C21" s="24">
        <f>COUNT(Replicates!C21:J21)</f>
        <v>0</v>
      </c>
      <c r="D21" s="24" t="str">
        <f>IF(C21&gt;0,AVERAGE(Replicates!C21:J21),"")</f>
        <v/>
      </c>
      <c r="E21" s="24" t="str">
        <f>IF(C21&gt;1,_xludf.STDEV.S(Replicates!C21:J21),"")</f>
        <v/>
      </c>
      <c r="F21" s="24" t="str">
        <f t="shared" si="0"/>
        <v/>
      </c>
      <c r="G21" s="24" t="str">
        <f t="shared" si="1"/>
        <v/>
      </c>
      <c r="H21" s="24" t="str">
        <f t="shared" si="2"/>
        <v/>
      </c>
      <c r="I21" s="24" t="str">
        <f t="shared" si="3"/>
        <v/>
      </c>
      <c r="J21" s="24" t="str">
        <f t="shared" si="4"/>
        <v/>
      </c>
      <c r="K21" s="3"/>
      <c r="L21" s="3"/>
      <c r="M21" s="3"/>
      <c r="N21" s="3"/>
      <c r="O21" s="3"/>
    </row>
    <row r="22" spans="1:25" x14ac:dyDescent="0.2">
      <c r="A22" s="13">
        <v>17</v>
      </c>
      <c r="B22" s="22">
        <f>Replicates!B22</f>
        <v>0</v>
      </c>
      <c r="C22" s="22">
        <f>COUNT(Replicates!C22:J22)</f>
        <v>0</v>
      </c>
      <c r="D22" s="22" t="str">
        <f>IF(C22&gt;0,AVERAGE(Replicates!C22:J22),"")</f>
        <v/>
      </c>
      <c r="E22" s="22" t="str">
        <f>IF(C22&gt;1,_xludf.STDEV.S(Replicates!C22:J22),"")</f>
        <v/>
      </c>
      <c r="F22" s="22" t="str">
        <f t="shared" si="0"/>
        <v/>
      </c>
      <c r="G22" s="22" t="str">
        <f t="shared" si="1"/>
        <v/>
      </c>
      <c r="H22" s="22" t="str">
        <f t="shared" si="2"/>
        <v/>
      </c>
      <c r="I22" s="22" t="str">
        <f t="shared" si="3"/>
        <v/>
      </c>
      <c r="J22" s="22" t="str">
        <f t="shared" si="4"/>
        <v/>
      </c>
      <c r="K22" s="3"/>
      <c r="L22" s="3"/>
      <c r="M22" s="3"/>
      <c r="N22" s="3"/>
      <c r="O22" s="3"/>
    </row>
    <row r="23" spans="1:25" x14ac:dyDescent="0.2">
      <c r="A23" s="14">
        <v>18</v>
      </c>
      <c r="B23" s="24">
        <f>Replicates!B23</f>
        <v>0</v>
      </c>
      <c r="C23" s="24">
        <f>COUNT(Replicates!C23:J23)</f>
        <v>0</v>
      </c>
      <c r="D23" s="24" t="str">
        <f>IF(C23&gt;0,AVERAGE(Replicates!C23:J23),"")</f>
        <v/>
      </c>
      <c r="E23" s="24" t="str">
        <f>IF(C23&gt;1,_xludf.STDEV.S(Replicates!C23:J23),"")</f>
        <v/>
      </c>
      <c r="F23" s="24" t="str">
        <f t="shared" si="0"/>
        <v/>
      </c>
      <c r="G23" s="24" t="str">
        <f t="shared" si="1"/>
        <v/>
      </c>
      <c r="H23" s="24" t="str">
        <f t="shared" si="2"/>
        <v/>
      </c>
      <c r="I23" s="24" t="str">
        <f t="shared" si="3"/>
        <v/>
      </c>
      <c r="J23" s="24" t="str">
        <f t="shared" si="4"/>
        <v/>
      </c>
      <c r="K23" s="3"/>
      <c r="L23" s="3"/>
      <c r="M23" s="3"/>
      <c r="N23" s="3"/>
      <c r="O23" s="3"/>
    </row>
    <row r="24" spans="1:25" x14ac:dyDescent="0.2">
      <c r="A24" s="13">
        <v>19</v>
      </c>
      <c r="B24" s="22">
        <f>Replicates!B24</f>
        <v>0</v>
      </c>
      <c r="C24" s="22">
        <f>COUNT(Replicates!C24:J24)</f>
        <v>0</v>
      </c>
      <c r="D24" s="22" t="str">
        <f>IF(C24&gt;0,AVERAGE(Replicates!C24:J24),"")</f>
        <v/>
      </c>
      <c r="E24" s="22" t="str">
        <f>IF(C24&gt;1,_xludf.STDEV.S(Replicates!C24:J24),"")</f>
        <v/>
      </c>
      <c r="F24" s="22" t="str">
        <f t="shared" si="0"/>
        <v/>
      </c>
      <c r="G24" s="22" t="str">
        <f t="shared" si="1"/>
        <v/>
      </c>
      <c r="H24" s="22" t="str">
        <f t="shared" si="2"/>
        <v/>
      </c>
      <c r="I24" s="22" t="str">
        <f t="shared" si="3"/>
        <v/>
      </c>
      <c r="J24" s="22" t="str">
        <f t="shared" si="4"/>
        <v/>
      </c>
      <c r="K24" s="3"/>
      <c r="L24" s="3"/>
      <c r="M24" s="3"/>
      <c r="N24" s="3"/>
      <c r="O24" s="3"/>
    </row>
    <row r="25" spans="1:25" x14ac:dyDescent="0.2">
      <c r="A25" s="14">
        <v>20</v>
      </c>
      <c r="B25" s="24">
        <f>Replicates!B25</f>
        <v>0</v>
      </c>
      <c r="C25" s="24">
        <f>COUNT(Replicates!C25:J25)</f>
        <v>0</v>
      </c>
      <c r="D25" s="24" t="str">
        <f>IF(C25&gt;0,AVERAGE(Replicates!C25:J25),"")</f>
        <v/>
      </c>
      <c r="E25" s="24" t="str">
        <f>IF(C25&gt;1,_xludf.STDEV.S(Replicates!C25:J25),"")</f>
        <v/>
      </c>
      <c r="F25" s="24" t="str">
        <f t="shared" si="0"/>
        <v/>
      </c>
      <c r="G25" s="24" t="str">
        <f t="shared" si="1"/>
        <v/>
      </c>
      <c r="H25" s="24" t="str">
        <f t="shared" si="2"/>
        <v/>
      </c>
      <c r="I25" s="24" t="str">
        <f t="shared" si="3"/>
        <v/>
      </c>
      <c r="J25" s="24" t="str">
        <f t="shared" si="4"/>
        <v/>
      </c>
      <c r="K25" s="3"/>
      <c r="L25" s="3"/>
      <c r="M25" s="3"/>
      <c r="N25" s="3"/>
      <c r="O25" s="3"/>
    </row>
    <row r="26" spans="1:25" x14ac:dyDescent="0.2">
      <c r="A26" s="13">
        <v>21</v>
      </c>
      <c r="B26" s="22">
        <f>Replicates!B26</f>
        <v>0</v>
      </c>
      <c r="C26" s="22">
        <f>COUNT(Replicates!C26:J26)</f>
        <v>0</v>
      </c>
      <c r="D26" s="22" t="str">
        <f>IF(C26&gt;0,AVERAGE(Replicates!C26:J26),"")</f>
        <v/>
      </c>
      <c r="E26" s="22" t="str">
        <f>IF(C26&gt;1,_xludf.STDEV.S(Replicates!C26:J26),"")</f>
        <v/>
      </c>
      <c r="F26" s="22" t="str">
        <f t="shared" si="0"/>
        <v/>
      </c>
      <c r="G26" s="22" t="str">
        <f t="shared" si="1"/>
        <v/>
      </c>
      <c r="H26" s="22" t="str">
        <f t="shared" si="2"/>
        <v/>
      </c>
      <c r="I26" s="22" t="str">
        <f t="shared" si="3"/>
        <v/>
      </c>
      <c r="J26" s="22" t="str">
        <f t="shared" si="4"/>
        <v/>
      </c>
      <c r="K26" s="3"/>
      <c r="L26" s="3"/>
      <c r="M26" s="3"/>
      <c r="N26" s="3"/>
      <c r="O26" s="3"/>
    </row>
    <row r="27" spans="1:25" x14ac:dyDescent="0.2">
      <c r="A27" s="14">
        <v>22</v>
      </c>
      <c r="B27" s="24">
        <f>Replicates!B27</f>
        <v>0</v>
      </c>
      <c r="C27" s="24">
        <f>COUNT(Replicates!C27:J27)</f>
        <v>0</v>
      </c>
      <c r="D27" s="24" t="str">
        <f>IF(C27&gt;0,AVERAGE(Replicates!C27:J27),"")</f>
        <v/>
      </c>
      <c r="E27" s="24" t="str">
        <f>IF(C27&gt;1,_xludf.STDEV.S(Replicates!C27:J27),"")</f>
        <v/>
      </c>
      <c r="F27" s="24" t="str">
        <f t="shared" si="0"/>
        <v/>
      </c>
      <c r="G27" s="24" t="str">
        <f t="shared" si="1"/>
        <v/>
      </c>
      <c r="H27" s="24" t="str">
        <f t="shared" si="2"/>
        <v/>
      </c>
      <c r="I27" s="24" t="str">
        <f t="shared" si="3"/>
        <v/>
      </c>
      <c r="J27" s="24" t="str">
        <f t="shared" si="4"/>
        <v/>
      </c>
      <c r="K27" s="3"/>
      <c r="L27" s="3"/>
      <c r="M27" s="3"/>
      <c r="N27" s="3"/>
      <c r="O27" s="3"/>
    </row>
    <row r="28" spans="1:25" x14ac:dyDescent="0.2">
      <c r="A28" s="13">
        <v>23</v>
      </c>
      <c r="B28" s="22">
        <f>Replicates!B28</f>
        <v>0</v>
      </c>
      <c r="C28" s="22">
        <f>COUNT(Replicates!C28:J28)</f>
        <v>0</v>
      </c>
      <c r="D28" s="22" t="str">
        <f>IF(C28&gt;0,AVERAGE(Replicates!C28:J28),"")</f>
        <v/>
      </c>
      <c r="E28" s="22" t="str">
        <f>IF(C28&gt;1,_xludf.STDEV.S(Replicates!C28:J28),"")</f>
        <v/>
      </c>
      <c r="F28" s="22" t="str">
        <f t="shared" si="0"/>
        <v/>
      </c>
      <c r="G28" s="22" t="str">
        <f t="shared" si="1"/>
        <v/>
      </c>
      <c r="H28" s="22" t="str">
        <f t="shared" si="2"/>
        <v/>
      </c>
      <c r="I28" s="22" t="str">
        <f t="shared" si="3"/>
        <v/>
      </c>
      <c r="J28" s="22" t="str">
        <f t="shared" si="4"/>
        <v/>
      </c>
      <c r="K28" s="3"/>
      <c r="L28" s="3"/>
      <c r="M28" s="3"/>
      <c r="N28" s="3"/>
      <c r="O28" s="3"/>
    </row>
    <row r="29" spans="1:25" x14ac:dyDescent="0.2">
      <c r="A29" s="14">
        <v>24</v>
      </c>
      <c r="B29" s="24">
        <f>Replicates!B29</f>
        <v>0</v>
      </c>
      <c r="C29" s="24">
        <f>COUNT(Replicates!C29:J29)</f>
        <v>0</v>
      </c>
      <c r="D29" s="24" t="str">
        <f>IF(C29&gt;0,AVERAGE(Replicates!C29:J29),"")</f>
        <v/>
      </c>
      <c r="E29" s="24" t="str">
        <f>IF(C29&gt;1,_xludf.STDEV.S(Replicates!C29:J29),"")</f>
        <v/>
      </c>
      <c r="F29" s="24" t="str">
        <f t="shared" si="0"/>
        <v/>
      </c>
      <c r="G29" s="24" t="str">
        <f t="shared" si="1"/>
        <v/>
      </c>
      <c r="H29" s="24" t="str">
        <f t="shared" si="2"/>
        <v/>
      </c>
      <c r="I29" s="24" t="str">
        <f t="shared" si="3"/>
        <v/>
      </c>
      <c r="J29" s="24" t="str">
        <f t="shared" si="4"/>
        <v/>
      </c>
      <c r="K29" s="3"/>
      <c r="L29" s="3"/>
      <c r="M29" s="3"/>
      <c r="N29" s="3"/>
      <c r="O29" s="3"/>
    </row>
    <row r="30" spans="1:25" x14ac:dyDescent="0.2">
      <c r="A30" s="13">
        <v>25</v>
      </c>
      <c r="B30" s="22">
        <f>Replicates!B30</f>
        <v>0</v>
      </c>
      <c r="C30" s="22">
        <f>COUNT(Replicates!C30:J30)</f>
        <v>0</v>
      </c>
      <c r="D30" s="22" t="str">
        <f>IF(C30&gt;0,AVERAGE(Replicates!C30:J30),"")</f>
        <v/>
      </c>
      <c r="E30" s="22" t="str">
        <f>IF(C30&gt;1,_xludf.STDEV.S(Replicates!C30:J30),"")</f>
        <v/>
      </c>
      <c r="F30" s="22" t="str">
        <f t="shared" si="0"/>
        <v/>
      </c>
      <c r="G30" s="22" t="str">
        <f t="shared" si="1"/>
        <v/>
      </c>
      <c r="H30" s="22" t="str">
        <f t="shared" si="2"/>
        <v/>
      </c>
      <c r="I30" s="22" t="str">
        <f t="shared" si="3"/>
        <v/>
      </c>
      <c r="J30" s="22" t="str">
        <f t="shared" si="4"/>
        <v/>
      </c>
      <c r="K30" s="3"/>
      <c r="L30" s="3"/>
      <c r="M30" s="3"/>
      <c r="N30" s="3"/>
      <c r="O30" s="3"/>
    </row>
    <row r="31" spans="1:25" x14ac:dyDescent="0.2">
      <c r="A31" s="14">
        <v>26</v>
      </c>
      <c r="B31" s="24">
        <f>Replicates!B31</f>
        <v>0</v>
      </c>
      <c r="C31" s="24">
        <f>COUNT(Replicates!C31:J31)</f>
        <v>0</v>
      </c>
      <c r="D31" s="24" t="str">
        <f>IF(C31&gt;0,AVERAGE(Replicates!C31:J31),"")</f>
        <v/>
      </c>
      <c r="E31" s="24" t="str">
        <f>IF(C31&gt;1,_xludf.STDEV.S(Replicates!C31:J31),"")</f>
        <v/>
      </c>
      <c r="F31" s="24" t="str">
        <f t="shared" si="0"/>
        <v/>
      </c>
      <c r="G31" s="24" t="str">
        <f t="shared" si="1"/>
        <v/>
      </c>
      <c r="H31" s="24" t="str">
        <f t="shared" si="2"/>
        <v/>
      </c>
      <c r="I31" s="24" t="str">
        <f t="shared" si="3"/>
        <v/>
      </c>
      <c r="J31" s="24" t="str">
        <f t="shared" si="4"/>
        <v/>
      </c>
      <c r="K31" s="3"/>
      <c r="L31" s="3"/>
      <c r="M31" s="3"/>
      <c r="N31" s="3"/>
      <c r="O31" s="3"/>
    </row>
    <row r="32" spans="1:25" x14ac:dyDescent="0.2">
      <c r="A32" s="13">
        <v>27</v>
      </c>
      <c r="B32" s="22">
        <f>Replicates!B32</f>
        <v>0</v>
      </c>
      <c r="C32" s="22">
        <f>COUNT(Replicates!C32:J32)</f>
        <v>0</v>
      </c>
      <c r="D32" s="22" t="str">
        <f>IF(C32&gt;0,AVERAGE(Replicates!C32:J32),"")</f>
        <v/>
      </c>
      <c r="E32" s="22" t="str">
        <f>IF(C32&gt;1,_xludf.STDEV.S(Replicates!C32:J32),"")</f>
        <v/>
      </c>
      <c r="F32" s="22" t="str">
        <f t="shared" si="0"/>
        <v/>
      </c>
      <c r="G32" s="22" t="str">
        <f t="shared" si="1"/>
        <v/>
      </c>
      <c r="H32" s="22" t="str">
        <f t="shared" si="2"/>
        <v/>
      </c>
      <c r="I32" s="22" t="str">
        <f t="shared" si="3"/>
        <v/>
      </c>
      <c r="J32" s="22" t="str">
        <f t="shared" si="4"/>
        <v/>
      </c>
      <c r="K32" s="3"/>
      <c r="L32" s="3"/>
      <c r="M32" s="3"/>
      <c r="N32" s="3"/>
      <c r="O32" s="3"/>
    </row>
    <row r="33" spans="1:15" x14ac:dyDescent="0.2">
      <c r="A33" s="14">
        <v>28</v>
      </c>
      <c r="B33" s="24">
        <f>Replicates!B33</f>
        <v>0</v>
      </c>
      <c r="C33" s="24">
        <f>COUNT(Replicates!C33:J33)</f>
        <v>0</v>
      </c>
      <c r="D33" s="24" t="str">
        <f>IF(C33&gt;0,AVERAGE(Replicates!C33:J33),"")</f>
        <v/>
      </c>
      <c r="E33" s="24" t="str">
        <f>IF(C33&gt;1,_xludf.STDEV.S(Replicates!C33:J33),"")</f>
        <v/>
      </c>
      <c r="F33" s="24" t="str">
        <f t="shared" si="0"/>
        <v/>
      </c>
      <c r="G33" s="24" t="str">
        <f t="shared" si="1"/>
        <v/>
      </c>
      <c r="H33" s="24" t="str">
        <f t="shared" si="2"/>
        <v/>
      </c>
      <c r="I33" s="24" t="str">
        <f t="shared" si="3"/>
        <v/>
      </c>
      <c r="J33" s="24" t="str">
        <f t="shared" si="4"/>
        <v/>
      </c>
      <c r="K33" s="3"/>
      <c r="L33" s="3"/>
      <c r="M33" s="3"/>
      <c r="N33" s="3"/>
      <c r="O33" s="3"/>
    </row>
    <row r="34" spans="1:15" x14ac:dyDescent="0.2">
      <c r="A34" s="13">
        <v>29</v>
      </c>
      <c r="B34" s="22">
        <f>Replicates!B34</f>
        <v>0</v>
      </c>
      <c r="C34" s="22">
        <f>COUNT(Replicates!C34:J34)</f>
        <v>0</v>
      </c>
      <c r="D34" s="22" t="str">
        <f>IF(C34&gt;0,AVERAGE(Replicates!C34:J34),"")</f>
        <v/>
      </c>
      <c r="E34" s="22" t="str">
        <f>IF(C34&gt;1,_xludf.STDEV.S(Replicates!C34:J34),"")</f>
        <v/>
      </c>
      <c r="F34" s="22" t="str">
        <f t="shared" si="0"/>
        <v/>
      </c>
      <c r="G34" s="22" t="str">
        <f t="shared" si="1"/>
        <v/>
      </c>
      <c r="H34" s="22" t="str">
        <f t="shared" si="2"/>
        <v/>
      </c>
      <c r="I34" s="22" t="str">
        <f t="shared" si="3"/>
        <v/>
      </c>
      <c r="J34" s="22" t="str">
        <f t="shared" si="4"/>
        <v/>
      </c>
      <c r="K34" s="3"/>
      <c r="L34" s="3"/>
      <c r="M34" s="3"/>
      <c r="N34" s="3"/>
      <c r="O34" s="3"/>
    </row>
    <row r="35" spans="1:15" x14ac:dyDescent="0.2">
      <c r="A35" s="14">
        <v>30</v>
      </c>
      <c r="B35" s="24">
        <f>Replicates!B35</f>
        <v>0</v>
      </c>
      <c r="C35" s="24">
        <f>COUNT(Replicates!C35:J35)</f>
        <v>0</v>
      </c>
      <c r="D35" s="24" t="str">
        <f>IF(C35&gt;0,AVERAGE(Replicates!C35:J35),"")</f>
        <v/>
      </c>
      <c r="E35" s="24" t="str">
        <f>IF(C35&gt;1,_xludf.STDEV.S(Replicates!C35:J35),"")</f>
        <v/>
      </c>
      <c r="F35" s="24" t="str">
        <f t="shared" si="0"/>
        <v/>
      </c>
      <c r="G35" s="24" t="str">
        <f t="shared" si="1"/>
        <v/>
      </c>
      <c r="H35" s="24" t="str">
        <f t="shared" si="2"/>
        <v/>
      </c>
      <c r="I35" s="24" t="str">
        <f t="shared" si="3"/>
        <v/>
      </c>
      <c r="J35" s="24" t="str">
        <f t="shared" si="4"/>
        <v/>
      </c>
      <c r="K35" s="3"/>
      <c r="L35" s="3"/>
      <c r="M35" s="3"/>
      <c r="N35" s="3"/>
      <c r="O35" s="3"/>
    </row>
    <row r="36" spans="1:15" x14ac:dyDescent="0.2">
      <c r="A36" s="13">
        <v>31</v>
      </c>
      <c r="B36" s="22">
        <f>Replicates!B36</f>
        <v>0</v>
      </c>
      <c r="C36" s="22">
        <f>COUNT(Replicates!C36:J36)</f>
        <v>0</v>
      </c>
      <c r="D36" s="22" t="str">
        <f>IF(C36&gt;0,AVERAGE(Replicates!C36:J36),"")</f>
        <v/>
      </c>
      <c r="E36" s="22" t="str">
        <f>IF(C36&gt;1,_xludf.STDEV.S(Replicates!C36:J36),"")</f>
        <v/>
      </c>
      <c r="F36" s="22" t="str">
        <f t="shared" si="0"/>
        <v/>
      </c>
      <c r="G36" s="22" t="str">
        <f t="shared" si="1"/>
        <v/>
      </c>
      <c r="H36" s="22" t="str">
        <f t="shared" si="2"/>
        <v/>
      </c>
      <c r="I36" s="22" t="str">
        <f t="shared" si="3"/>
        <v/>
      </c>
      <c r="J36" s="22" t="str">
        <f t="shared" si="4"/>
        <v/>
      </c>
      <c r="K36" s="3"/>
      <c r="L36" s="3"/>
      <c r="M36" s="3"/>
      <c r="N36" s="3"/>
      <c r="O36" s="3"/>
    </row>
    <row r="37" spans="1:15" x14ac:dyDescent="0.2">
      <c r="A37" s="14">
        <v>32</v>
      </c>
      <c r="B37" s="24">
        <f>Replicates!B37</f>
        <v>0</v>
      </c>
      <c r="C37" s="24">
        <f>COUNT(Replicates!C37:J37)</f>
        <v>0</v>
      </c>
      <c r="D37" s="24" t="str">
        <f>IF(C37&gt;0,AVERAGE(Replicates!C37:J37),"")</f>
        <v/>
      </c>
      <c r="E37" s="24" t="str">
        <f>IF(C37&gt;1,_xludf.STDEV.S(Replicates!C37:J37),"")</f>
        <v/>
      </c>
      <c r="F37" s="24" t="str">
        <f t="shared" si="0"/>
        <v/>
      </c>
      <c r="G37" s="24" t="str">
        <f t="shared" si="1"/>
        <v/>
      </c>
      <c r="H37" s="24" t="str">
        <f t="shared" si="2"/>
        <v/>
      </c>
      <c r="I37" s="24" t="str">
        <f t="shared" si="3"/>
        <v/>
      </c>
      <c r="J37" s="24" t="str">
        <f t="shared" si="4"/>
        <v/>
      </c>
      <c r="K37" s="3"/>
      <c r="L37" s="3"/>
      <c r="M37" s="3"/>
      <c r="N37" s="3"/>
      <c r="O37" s="3"/>
    </row>
    <row r="38" spans="1:15" x14ac:dyDescent="0.2">
      <c r="D38" t="str">
        <f>IF(C38&gt;0,AVERAGE(Replicates!C38:J38),"")</f>
        <v/>
      </c>
      <c r="E38" t="str">
        <f>IF(C38&gt;1,_xludf.STDEV.S(Replicates!C38:J38),"")</f>
        <v/>
      </c>
      <c r="F38" t="str">
        <f t="shared" ref="F38:F69" si="5">IF(C38&gt;1,E38/SQRT(C38),"")</f>
        <v/>
      </c>
      <c r="G38" t="str">
        <f t="shared" ref="G38:G69" si="6">IF(AND(B38&gt;0,D38&gt;0),LOG10(B38),"")</f>
        <v/>
      </c>
      <c r="H38" t="str">
        <f t="shared" ref="H38:H69" si="7">IF(AND(B38&gt;0,D38&gt;0),LOG10(D38),"")</f>
        <v/>
      </c>
      <c r="I38" t="str">
        <f t="shared" ref="I38:I69" si="8">IF(OR(G38="",$M$4="",$M$5=""),"",10^($M$4*G38+$M$5))</f>
        <v/>
      </c>
      <c r="J38" t="str">
        <f t="shared" ref="J38:J69" si="9">IF(OR(D38="",I38=""),"",D38-I38)</f>
        <v/>
      </c>
    </row>
    <row r="39" spans="1:15" x14ac:dyDescent="0.2">
      <c r="D39" t="str">
        <f>IF(C39&gt;0,AVERAGE(Replicates!C39:J39),"")</f>
        <v/>
      </c>
      <c r="E39" t="str">
        <f>IF(C39&gt;1,_xludf.STDEV.S(Replicates!C39:J39),"")</f>
        <v/>
      </c>
      <c r="F39" t="str">
        <f t="shared" si="5"/>
        <v/>
      </c>
      <c r="G39" t="str">
        <f t="shared" si="6"/>
        <v/>
      </c>
      <c r="H39" t="str">
        <f t="shared" si="7"/>
        <v/>
      </c>
      <c r="I39" t="str">
        <f t="shared" si="8"/>
        <v/>
      </c>
      <c r="J39" t="str">
        <f t="shared" si="9"/>
        <v/>
      </c>
    </row>
    <row r="40" spans="1:15" x14ac:dyDescent="0.2">
      <c r="D40" t="str">
        <f>IF(C40&gt;0,AVERAGE(Replicates!C40:J40),"")</f>
        <v/>
      </c>
      <c r="E40" t="str">
        <f>IF(C40&gt;1,_xludf.STDEV.S(Replicates!C40:J40),"")</f>
        <v/>
      </c>
      <c r="F40" t="str">
        <f t="shared" si="5"/>
        <v/>
      </c>
      <c r="G40" t="str">
        <f t="shared" si="6"/>
        <v/>
      </c>
      <c r="H40" t="str">
        <f t="shared" si="7"/>
        <v/>
      </c>
      <c r="I40" t="str">
        <f t="shared" si="8"/>
        <v/>
      </c>
      <c r="J40" t="str">
        <f t="shared" si="9"/>
        <v/>
      </c>
    </row>
    <row r="41" spans="1:15" x14ac:dyDescent="0.2">
      <c r="D41" t="str">
        <f>IF(C41&gt;0,AVERAGE(Replicates!C41:J41),"")</f>
        <v/>
      </c>
      <c r="E41" t="str">
        <f>IF(C41&gt;1,_xludf.STDEV.S(Replicates!C41:J41),"")</f>
        <v/>
      </c>
      <c r="F41" t="str">
        <f t="shared" si="5"/>
        <v/>
      </c>
      <c r="G41" t="str">
        <f t="shared" si="6"/>
        <v/>
      </c>
      <c r="H41" t="str">
        <f t="shared" si="7"/>
        <v/>
      </c>
      <c r="I41" t="str">
        <f t="shared" si="8"/>
        <v/>
      </c>
      <c r="J41" t="str">
        <f t="shared" si="9"/>
        <v/>
      </c>
    </row>
    <row r="42" spans="1:15" x14ac:dyDescent="0.2">
      <c r="D42" t="str">
        <f>IF(C42&gt;0,AVERAGE(Replicates!C42:J42),"")</f>
        <v/>
      </c>
      <c r="E42" t="str">
        <f>IF(C42&gt;1,_xludf.STDEV.S(Replicates!C42:J42),"")</f>
        <v/>
      </c>
      <c r="F42" t="str">
        <f t="shared" si="5"/>
        <v/>
      </c>
      <c r="G42" t="str">
        <f t="shared" si="6"/>
        <v/>
      </c>
      <c r="H42" t="str">
        <f t="shared" si="7"/>
        <v/>
      </c>
      <c r="I42" t="str">
        <f t="shared" si="8"/>
        <v/>
      </c>
      <c r="J42" t="str">
        <f t="shared" si="9"/>
        <v/>
      </c>
    </row>
    <row r="43" spans="1:15" x14ac:dyDescent="0.2">
      <c r="D43" t="str">
        <f>IF(C43&gt;0,AVERAGE(Replicates!C43:J43),"")</f>
        <v/>
      </c>
      <c r="E43" t="str">
        <f>IF(C43&gt;1,_xludf.STDEV.S(Replicates!C43:J43),"")</f>
        <v/>
      </c>
      <c r="F43" t="str">
        <f t="shared" si="5"/>
        <v/>
      </c>
      <c r="G43" t="str">
        <f t="shared" si="6"/>
        <v/>
      </c>
      <c r="H43" t="str">
        <f t="shared" si="7"/>
        <v/>
      </c>
      <c r="I43" t="str">
        <f t="shared" si="8"/>
        <v/>
      </c>
      <c r="J43" t="str">
        <f t="shared" si="9"/>
        <v/>
      </c>
    </row>
    <row r="44" spans="1:15" x14ac:dyDescent="0.2">
      <c r="D44" t="str">
        <f>IF(C44&gt;0,AVERAGE(Replicates!C44:J44),"")</f>
        <v/>
      </c>
      <c r="E44" t="str">
        <f>IF(C44&gt;1,_xludf.STDEV.S(Replicates!C44:J44),"")</f>
        <v/>
      </c>
      <c r="F44" t="str">
        <f t="shared" si="5"/>
        <v/>
      </c>
      <c r="G44" t="str">
        <f t="shared" si="6"/>
        <v/>
      </c>
      <c r="H44" t="str">
        <f t="shared" si="7"/>
        <v/>
      </c>
      <c r="I44" t="str">
        <f t="shared" si="8"/>
        <v/>
      </c>
      <c r="J44" t="str">
        <f t="shared" si="9"/>
        <v/>
      </c>
    </row>
    <row r="45" spans="1:15" x14ac:dyDescent="0.2">
      <c r="D45" t="str">
        <f>IF(C45&gt;0,AVERAGE(Replicates!C45:J45),"")</f>
        <v/>
      </c>
      <c r="E45" t="str">
        <f>IF(C45&gt;1,_xludf.STDEV.S(Replicates!C45:J45),"")</f>
        <v/>
      </c>
      <c r="F45" t="str">
        <f t="shared" si="5"/>
        <v/>
      </c>
      <c r="G45" t="str">
        <f t="shared" si="6"/>
        <v/>
      </c>
      <c r="H45" t="str">
        <f t="shared" si="7"/>
        <v/>
      </c>
      <c r="I45" t="str">
        <f t="shared" si="8"/>
        <v/>
      </c>
      <c r="J45" t="str">
        <f t="shared" si="9"/>
        <v/>
      </c>
    </row>
    <row r="46" spans="1:15" x14ac:dyDescent="0.2">
      <c r="D46" t="str">
        <f>IF(C46&gt;0,AVERAGE(Replicates!C46:J46),"")</f>
        <v/>
      </c>
      <c r="E46" t="str">
        <f>IF(C46&gt;1,_xludf.STDEV.S(Replicates!C46:J46),"")</f>
        <v/>
      </c>
      <c r="F46" t="str">
        <f t="shared" si="5"/>
        <v/>
      </c>
      <c r="G46" t="str">
        <f t="shared" si="6"/>
        <v/>
      </c>
      <c r="H46" t="str">
        <f t="shared" si="7"/>
        <v/>
      </c>
      <c r="I46" t="str">
        <f t="shared" si="8"/>
        <v/>
      </c>
      <c r="J46" t="str">
        <f t="shared" si="9"/>
        <v/>
      </c>
    </row>
    <row r="47" spans="1:15" x14ac:dyDescent="0.2">
      <c r="D47" t="str">
        <f>IF(C47&gt;0,AVERAGE(Replicates!C47:J47),"")</f>
        <v/>
      </c>
      <c r="E47" t="str">
        <f>IF(C47&gt;1,_xludf.STDEV.S(Replicates!C47:J47),"")</f>
        <v/>
      </c>
      <c r="F47" t="str">
        <f t="shared" si="5"/>
        <v/>
      </c>
      <c r="G47" t="str">
        <f t="shared" si="6"/>
        <v/>
      </c>
      <c r="H47" t="str">
        <f t="shared" si="7"/>
        <v/>
      </c>
      <c r="I47" t="str">
        <f t="shared" si="8"/>
        <v/>
      </c>
      <c r="J47" t="str">
        <f t="shared" si="9"/>
        <v/>
      </c>
    </row>
    <row r="48" spans="1:15" x14ac:dyDescent="0.2">
      <c r="D48" t="str">
        <f>IF(C48&gt;0,AVERAGE(Replicates!C48:J48),"")</f>
        <v/>
      </c>
      <c r="E48" t="str">
        <f>IF(C48&gt;1,_xludf.STDEV.S(Replicates!C48:J48),"")</f>
        <v/>
      </c>
      <c r="F48" t="str">
        <f t="shared" si="5"/>
        <v/>
      </c>
      <c r="G48" t="str">
        <f t="shared" si="6"/>
        <v/>
      </c>
      <c r="H48" t="str">
        <f t="shared" si="7"/>
        <v/>
      </c>
      <c r="I48" t="str">
        <f t="shared" si="8"/>
        <v/>
      </c>
      <c r="J48" t="str">
        <f t="shared" si="9"/>
        <v/>
      </c>
    </row>
    <row r="49" spans="4:10" x14ac:dyDescent="0.2">
      <c r="D49" t="str">
        <f>IF(C49&gt;0,AVERAGE(Replicates!C49:J49),"")</f>
        <v/>
      </c>
      <c r="E49" t="str">
        <f>IF(C49&gt;1,_xludf.STDEV.S(Replicates!C49:J49),"")</f>
        <v/>
      </c>
      <c r="F49" t="str">
        <f t="shared" si="5"/>
        <v/>
      </c>
      <c r="G49" t="str">
        <f t="shared" si="6"/>
        <v/>
      </c>
      <c r="H49" t="str">
        <f t="shared" si="7"/>
        <v/>
      </c>
      <c r="I49" t="str">
        <f t="shared" si="8"/>
        <v/>
      </c>
      <c r="J49" t="str">
        <f t="shared" si="9"/>
        <v/>
      </c>
    </row>
    <row r="50" spans="4:10" x14ac:dyDescent="0.2">
      <c r="D50" t="str">
        <f>IF(C50&gt;0,AVERAGE(Replicates!C50:J50),"")</f>
        <v/>
      </c>
      <c r="E50" t="str">
        <f>IF(C50&gt;1,_xludf.STDEV.S(Replicates!C50:J50),"")</f>
        <v/>
      </c>
      <c r="F50" t="str">
        <f t="shared" si="5"/>
        <v/>
      </c>
      <c r="G50" t="str">
        <f t="shared" si="6"/>
        <v/>
      </c>
      <c r="H50" t="str">
        <f t="shared" si="7"/>
        <v/>
      </c>
      <c r="I50" t="str">
        <f t="shared" si="8"/>
        <v/>
      </c>
      <c r="J50" t="str">
        <f t="shared" si="9"/>
        <v/>
      </c>
    </row>
    <row r="51" spans="4:10" x14ac:dyDescent="0.2">
      <c r="D51" t="str">
        <f>IF(C51&gt;0,AVERAGE(Replicates!C51:J51),"")</f>
        <v/>
      </c>
      <c r="E51" t="str">
        <f>IF(C51&gt;1,_xludf.STDEV.S(Replicates!C51:J51),"")</f>
        <v/>
      </c>
      <c r="F51" t="str">
        <f t="shared" si="5"/>
        <v/>
      </c>
      <c r="G51" t="str">
        <f t="shared" si="6"/>
        <v/>
      </c>
      <c r="H51" t="str">
        <f t="shared" si="7"/>
        <v/>
      </c>
      <c r="I51" t="str">
        <f t="shared" si="8"/>
        <v/>
      </c>
      <c r="J51" t="str">
        <f t="shared" si="9"/>
        <v/>
      </c>
    </row>
    <row r="52" spans="4:10" x14ac:dyDescent="0.2">
      <c r="D52" t="str">
        <f>IF(C52&gt;0,AVERAGE(Replicates!C52:J52),"")</f>
        <v/>
      </c>
      <c r="E52" t="str">
        <f>IF(C52&gt;1,_xludf.STDEV.S(Replicates!C52:J52),"")</f>
        <v/>
      </c>
      <c r="F52" t="str">
        <f t="shared" si="5"/>
        <v/>
      </c>
      <c r="G52" t="str">
        <f t="shared" si="6"/>
        <v/>
      </c>
      <c r="H52" t="str">
        <f t="shared" si="7"/>
        <v/>
      </c>
      <c r="I52" t="str">
        <f t="shared" si="8"/>
        <v/>
      </c>
      <c r="J52" t="str">
        <f t="shared" si="9"/>
        <v/>
      </c>
    </row>
    <row r="53" spans="4:10" x14ac:dyDescent="0.2">
      <c r="D53" t="str">
        <f>IF(C53&gt;0,AVERAGE(Replicates!C53:J53),"")</f>
        <v/>
      </c>
      <c r="E53" t="str">
        <f>IF(C53&gt;1,_xludf.STDEV.S(Replicates!C53:J53),"")</f>
        <v/>
      </c>
      <c r="F53" t="str">
        <f t="shared" si="5"/>
        <v/>
      </c>
      <c r="G53" t="str">
        <f t="shared" si="6"/>
        <v/>
      </c>
      <c r="H53" t="str">
        <f t="shared" si="7"/>
        <v/>
      </c>
      <c r="I53" t="str">
        <f t="shared" si="8"/>
        <v/>
      </c>
      <c r="J53" t="str">
        <f t="shared" si="9"/>
        <v/>
      </c>
    </row>
    <row r="54" spans="4:10" x14ac:dyDescent="0.2">
      <c r="D54" t="str">
        <f>IF(C54&gt;0,AVERAGE(Replicates!C54:J54),"")</f>
        <v/>
      </c>
      <c r="E54" t="str">
        <f>IF(C54&gt;1,_xludf.STDEV.S(Replicates!C54:J54),"")</f>
        <v/>
      </c>
      <c r="F54" t="str">
        <f t="shared" si="5"/>
        <v/>
      </c>
      <c r="G54" t="str">
        <f t="shared" si="6"/>
        <v/>
      </c>
      <c r="H54" t="str">
        <f t="shared" si="7"/>
        <v/>
      </c>
      <c r="I54" t="str">
        <f t="shared" si="8"/>
        <v/>
      </c>
      <c r="J54" t="str">
        <f t="shared" si="9"/>
        <v/>
      </c>
    </row>
    <row r="55" spans="4:10" x14ac:dyDescent="0.2">
      <c r="D55" t="str">
        <f>IF(C55&gt;0,AVERAGE(Replicates!C55:J55),"")</f>
        <v/>
      </c>
      <c r="E55" t="str">
        <f>IF(C55&gt;1,_xludf.STDEV.S(Replicates!C55:J55),"")</f>
        <v/>
      </c>
      <c r="F55" t="str">
        <f t="shared" si="5"/>
        <v/>
      </c>
      <c r="G55" t="str">
        <f t="shared" si="6"/>
        <v/>
      </c>
      <c r="H55" t="str">
        <f t="shared" si="7"/>
        <v/>
      </c>
      <c r="I55" t="str">
        <f t="shared" si="8"/>
        <v/>
      </c>
      <c r="J55" t="str">
        <f t="shared" si="9"/>
        <v/>
      </c>
    </row>
    <row r="56" spans="4:10" x14ac:dyDescent="0.2">
      <c r="D56" t="str">
        <f>IF(C56&gt;0,AVERAGE(Replicates!C56:J56),"")</f>
        <v/>
      </c>
      <c r="E56" t="str">
        <f>IF(C56&gt;1,_xludf.STDEV.S(Replicates!C56:J56),"")</f>
        <v/>
      </c>
      <c r="F56" t="str">
        <f t="shared" si="5"/>
        <v/>
      </c>
      <c r="G56" t="str">
        <f t="shared" si="6"/>
        <v/>
      </c>
      <c r="H56" t="str">
        <f t="shared" si="7"/>
        <v/>
      </c>
      <c r="I56" t="str">
        <f t="shared" si="8"/>
        <v/>
      </c>
      <c r="J56" t="str">
        <f t="shared" si="9"/>
        <v/>
      </c>
    </row>
    <row r="57" spans="4:10" x14ac:dyDescent="0.2">
      <c r="D57" t="str">
        <f>IF(C57&gt;0,AVERAGE(Replicates!C57:J57),"")</f>
        <v/>
      </c>
      <c r="E57" t="str">
        <f>IF(C57&gt;1,_xludf.STDEV.S(Replicates!C57:J57),"")</f>
        <v/>
      </c>
      <c r="F57" t="str">
        <f t="shared" si="5"/>
        <v/>
      </c>
      <c r="G57" t="str">
        <f t="shared" si="6"/>
        <v/>
      </c>
      <c r="H57" t="str">
        <f t="shared" si="7"/>
        <v/>
      </c>
      <c r="I57" t="str">
        <f t="shared" si="8"/>
        <v/>
      </c>
      <c r="J57" t="str">
        <f t="shared" si="9"/>
        <v/>
      </c>
    </row>
    <row r="58" spans="4:10" x14ac:dyDescent="0.2">
      <c r="D58" t="str">
        <f>IF(C58&gt;0,AVERAGE(Replicates!C58:J58),"")</f>
        <v/>
      </c>
      <c r="E58" t="str">
        <f>IF(C58&gt;1,_xludf.STDEV.S(Replicates!C58:J58),"")</f>
        <v/>
      </c>
      <c r="F58" t="str">
        <f t="shared" si="5"/>
        <v/>
      </c>
      <c r="G58" t="str">
        <f t="shared" si="6"/>
        <v/>
      </c>
      <c r="H58" t="str">
        <f t="shared" si="7"/>
        <v/>
      </c>
      <c r="I58" t="str">
        <f t="shared" si="8"/>
        <v/>
      </c>
      <c r="J58" t="str">
        <f t="shared" si="9"/>
        <v/>
      </c>
    </row>
    <row r="59" spans="4:10" x14ac:dyDescent="0.2">
      <c r="D59" t="str">
        <f>IF(C59&gt;0,AVERAGE(Replicates!C59:J59),"")</f>
        <v/>
      </c>
      <c r="E59" t="str">
        <f>IF(C59&gt;1,_xludf.STDEV.S(Replicates!C59:J59),"")</f>
        <v/>
      </c>
      <c r="F59" t="str">
        <f t="shared" si="5"/>
        <v/>
      </c>
      <c r="G59" t="str">
        <f t="shared" si="6"/>
        <v/>
      </c>
      <c r="H59" t="str">
        <f t="shared" si="7"/>
        <v/>
      </c>
      <c r="I59" t="str">
        <f t="shared" si="8"/>
        <v/>
      </c>
      <c r="J59" t="str">
        <f t="shared" si="9"/>
        <v/>
      </c>
    </row>
    <row r="60" spans="4:10" x14ac:dyDescent="0.2">
      <c r="D60" t="str">
        <f>IF(C60&gt;0,AVERAGE(Replicates!C60:J60),"")</f>
        <v/>
      </c>
      <c r="E60" t="str">
        <f>IF(C60&gt;1,_xludf.STDEV.S(Replicates!C60:J60),"")</f>
        <v/>
      </c>
      <c r="F60" t="str">
        <f t="shared" si="5"/>
        <v/>
      </c>
      <c r="G60" t="str">
        <f t="shared" si="6"/>
        <v/>
      </c>
      <c r="H60" t="str">
        <f t="shared" si="7"/>
        <v/>
      </c>
      <c r="I60" t="str">
        <f t="shared" si="8"/>
        <v/>
      </c>
      <c r="J60" t="str">
        <f t="shared" si="9"/>
        <v/>
      </c>
    </row>
    <row r="61" spans="4:10" x14ac:dyDescent="0.2">
      <c r="D61" t="str">
        <f>IF(C61&gt;0,AVERAGE(Replicates!C61:J61),"")</f>
        <v/>
      </c>
      <c r="E61" t="str">
        <f>IF(C61&gt;1,_xludf.STDEV.S(Replicates!C61:J61),"")</f>
        <v/>
      </c>
      <c r="F61" t="str">
        <f t="shared" si="5"/>
        <v/>
      </c>
      <c r="G61" t="str">
        <f t="shared" si="6"/>
        <v/>
      </c>
      <c r="H61" t="str">
        <f t="shared" si="7"/>
        <v/>
      </c>
      <c r="I61" t="str">
        <f t="shared" si="8"/>
        <v/>
      </c>
      <c r="J61" t="str">
        <f t="shared" si="9"/>
        <v/>
      </c>
    </row>
    <row r="62" spans="4:10" x14ac:dyDescent="0.2">
      <c r="D62" t="str">
        <f>IF(C62&gt;0,AVERAGE(Replicates!C62:J62),"")</f>
        <v/>
      </c>
      <c r="E62" t="str">
        <f>IF(C62&gt;1,_xludf.STDEV.S(Replicates!C62:J62),"")</f>
        <v/>
      </c>
      <c r="F62" t="str">
        <f t="shared" si="5"/>
        <v/>
      </c>
      <c r="G62" t="str">
        <f t="shared" si="6"/>
        <v/>
      </c>
      <c r="H62" t="str">
        <f t="shared" si="7"/>
        <v/>
      </c>
      <c r="I62" t="str">
        <f t="shared" si="8"/>
        <v/>
      </c>
      <c r="J62" t="str">
        <f t="shared" si="9"/>
        <v/>
      </c>
    </row>
    <row r="63" spans="4:10" x14ac:dyDescent="0.2">
      <c r="D63" t="str">
        <f>IF(C63&gt;0,AVERAGE(Replicates!C63:J63),"")</f>
        <v/>
      </c>
      <c r="E63" t="str">
        <f>IF(C63&gt;1,_xludf.STDEV.S(Replicates!C63:J63),"")</f>
        <v/>
      </c>
      <c r="F63" t="str">
        <f t="shared" si="5"/>
        <v/>
      </c>
      <c r="G63" t="str">
        <f t="shared" si="6"/>
        <v/>
      </c>
      <c r="H63" t="str">
        <f t="shared" si="7"/>
        <v/>
      </c>
      <c r="I63" t="str">
        <f t="shared" si="8"/>
        <v/>
      </c>
      <c r="J63" t="str">
        <f t="shared" si="9"/>
        <v/>
      </c>
    </row>
    <row r="64" spans="4:10" x14ac:dyDescent="0.2">
      <c r="D64" t="str">
        <f>IF(C64&gt;0,AVERAGE(Replicates!C64:J64),"")</f>
        <v/>
      </c>
      <c r="E64" t="str">
        <f>IF(C64&gt;1,_xludf.STDEV.S(Replicates!C64:J64),"")</f>
        <v/>
      </c>
      <c r="F64" t="str">
        <f t="shared" si="5"/>
        <v/>
      </c>
      <c r="G64" t="str">
        <f t="shared" si="6"/>
        <v/>
      </c>
      <c r="H64" t="str">
        <f t="shared" si="7"/>
        <v/>
      </c>
      <c r="I64" t="str">
        <f t="shared" si="8"/>
        <v/>
      </c>
      <c r="J64" t="str">
        <f t="shared" si="9"/>
        <v/>
      </c>
    </row>
    <row r="65" spans="4:10" x14ac:dyDescent="0.2">
      <c r="D65" t="str">
        <f>IF(C65&gt;0,AVERAGE(Replicates!C65:J65),"")</f>
        <v/>
      </c>
      <c r="E65" t="str">
        <f>IF(C65&gt;1,_xludf.STDEV.S(Replicates!C65:J65),"")</f>
        <v/>
      </c>
      <c r="F65" t="str">
        <f t="shared" si="5"/>
        <v/>
      </c>
      <c r="G65" t="str">
        <f t="shared" si="6"/>
        <v/>
      </c>
      <c r="H65" t="str">
        <f t="shared" si="7"/>
        <v/>
      </c>
      <c r="I65" t="str">
        <f t="shared" si="8"/>
        <v/>
      </c>
      <c r="J65" t="str">
        <f t="shared" si="9"/>
        <v/>
      </c>
    </row>
    <row r="66" spans="4:10" x14ac:dyDescent="0.2">
      <c r="D66" t="str">
        <f>IF(C66&gt;0,AVERAGE(Replicates!C66:J66),"")</f>
        <v/>
      </c>
      <c r="E66" t="str">
        <f>IF(C66&gt;1,_xludf.STDEV.S(Replicates!C66:J66),"")</f>
        <v/>
      </c>
      <c r="F66" t="str">
        <f t="shared" si="5"/>
        <v/>
      </c>
      <c r="G66" t="str">
        <f t="shared" si="6"/>
        <v/>
      </c>
      <c r="H66" t="str">
        <f t="shared" si="7"/>
        <v/>
      </c>
      <c r="I66" t="str">
        <f t="shared" si="8"/>
        <v/>
      </c>
      <c r="J66" t="str">
        <f t="shared" si="9"/>
        <v/>
      </c>
    </row>
    <row r="67" spans="4:10" x14ac:dyDescent="0.2">
      <c r="D67" t="str">
        <f>IF(C67&gt;0,AVERAGE(Replicates!C67:J67),"")</f>
        <v/>
      </c>
      <c r="E67" t="str">
        <f>IF(C67&gt;1,_xludf.STDEV.S(Replicates!C67:J67),"")</f>
        <v/>
      </c>
      <c r="F67" t="str">
        <f t="shared" si="5"/>
        <v/>
      </c>
      <c r="G67" t="str">
        <f t="shared" si="6"/>
        <v/>
      </c>
      <c r="H67" t="str">
        <f t="shared" si="7"/>
        <v/>
      </c>
      <c r="I67" t="str">
        <f t="shared" si="8"/>
        <v/>
      </c>
      <c r="J67" t="str">
        <f t="shared" si="9"/>
        <v/>
      </c>
    </row>
    <row r="68" spans="4:10" x14ac:dyDescent="0.2">
      <c r="D68" t="str">
        <f>IF(C68&gt;0,AVERAGE(Replicates!C68:J68),"")</f>
        <v/>
      </c>
      <c r="E68" t="str">
        <f>IF(C68&gt;1,_xludf.STDEV.S(Replicates!C68:J68),"")</f>
        <v/>
      </c>
      <c r="F68" t="str">
        <f t="shared" si="5"/>
        <v/>
      </c>
      <c r="G68" t="str">
        <f t="shared" si="6"/>
        <v/>
      </c>
      <c r="H68" t="str">
        <f t="shared" si="7"/>
        <v/>
      </c>
      <c r="I68" t="str">
        <f t="shared" si="8"/>
        <v/>
      </c>
      <c r="J68" t="str">
        <f t="shared" si="9"/>
        <v/>
      </c>
    </row>
    <row r="69" spans="4:10" x14ac:dyDescent="0.2">
      <c r="D69" t="str">
        <f>IF(C69&gt;0,AVERAGE(Replicates!C69:J69),"")</f>
        <v/>
      </c>
      <c r="E69" t="str">
        <f>IF(C69&gt;1,_xludf.STDEV.S(Replicates!C69:J69),"")</f>
        <v/>
      </c>
      <c r="F69" t="str">
        <f t="shared" si="5"/>
        <v/>
      </c>
      <c r="G69" t="str">
        <f t="shared" si="6"/>
        <v/>
      </c>
      <c r="H69" t="str">
        <f t="shared" si="7"/>
        <v/>
      </c>
      <c r="I69" t="str">
        <f t="shared" si="8"/>
        <v/>
      </c>
      <c r="J69" t="str">
        <f t="shared" si="9"/>
        <v/>
      </c>
    </row>
    <row r="70" spans="4:10" x14ac:dyDescent="0.2">
      <c r="D70" t="str">
        <f>IF(C70&gt;0,AVERAGE(Replicates!C70:J70),"")</f>
        <v/>
      </c>
      <c r="E70" t="str">
        <f>IF(C70&gt;1,_xludf.STDEV.S(Replicates!C70:J70),"")</f>
        <v/>
      </c>
      <c r="F70" t="str">
        <f t="shared" ref="F70:F100" si="10">IF(C70&gt;1,E70/SQRT(C70),"")</f>
        <v/>
      </c>
      <c r="G70" t="str">
        <f t="shared" ref="G70:G100" si="11">IF(AND(B70&gt;0,D70&gt;0),LOG10(B70),"")</f>
        <v/>
      </c>
      <c r="H70" t="str">
        <f t="shared" ref="H70:H100" si="12">IF(AND(B70&gt;0,D70&gt;0),LOG10(D70),"")</f>
        <v/>
      </c>
      <c r="I70" t="str">
        <f t="shared" ref="I70:I100" si="13">IF(OR(G70="",$M$4="",$M$5=""),"",10^($M$4*G70+$M$5))</f>
        <v/>
      </c>
      <c r="J70" t="str">
        <f t="shared" ref="J70:J100" si="14">IF(OR(D70="",I70=""),"",D70-I70)</f>
        <v/>
      </c>
    </row>
    <row r="71" spans="4:10" x14ac:dyDescent="0.2">
      <c r="D71" t="str">
        <f>IF(C71&gt;0,AVERAGE(Replicates!C71:J71),"")</f>
        <v/>
      </c>
      <c r="E71" t="str">
        <f>IF(C71&gt;1,_xludf.STDEV.S(Replicates!C71:J71),"")</f>
        <v/>
      </c>
      <c r="F71" t="str">
        <f t="shared" si="10"/>
        <v/>
      </c>
      <c r="G71" t="str">
        <f t="shared" si="11"/>
        <v/>
      </c>
      <c r="H71" t="str">
        <f t="shared" si="12"/>
        <v/>
      </c>
      <c r="I71" t="str">
        <f t="shared" si="13"/>
        <v/>
      </c>
      <c r="J71" t="str">
        <f t="shared" si="14"/>
        <v/>
      </c>
    </row>
    <row r="72" spans="4:10" x14ac:dyDescent="0.2">
      <c r="D72" t="str">
        <f>IF(C72&gt;0,AVERAGE(Replicates!C72:J72),"")</f>
        <v/>
      </c>
      <c r="E72" t="str">
        <f>IF(C72&gt;1,_xludf.STDEV.S(Replicates!C72:J72),"")</f>
        <v/>
      </c>
      <c r="F72" t="str">
        <f t="shared" si="10"/>
        <v/>
      </c>
      <c r="G72" t="str">
        <f t="shared" si="11"/>
        <v/>
      </c>
      <c r="H72" t="str">
        <f t="shared" si="12"/>
        <v/>
      </c>
      <c r="I72" t="str">
        <f t="shared" si="13"/>
        <v/>
      </c>
      <c r="J72" t="str">
        <f t="shared" si="14"/>
        <v/>
      </c>
    </row>
    <row r="73" spans="4:10" x14ac:dyDescent="0.2">
      <c r="D73" t="str">
        <f>IF(C73&gt;0,AVERAGE(Replicates!C73:J73),"")</f>
        <v/>
      </c>
      <c r="E73" t="str">
        <f>IF(C73&gt;1,_xludf.STDEV.S(Replicates!C73:J73),"")</f>
        <v/>
      </c>
      <c r="F73" t="str">
        <f t="shared" si="10"/>
        <v/>
      </c>
      <c r="G73" t="str">
        <f t="shared" si="11"/>
        <v/>
      </c>
      <c r="H73" t="str">
        <f t="shared" si="12"/>
        <v/>
      </c>
      <c r="I73" t="str">
        <f t="shared" si="13"/>
        <v/>
      </c>
      <c r="J73" t="str">
        <f t="shared" si="14"/>
        <v/>
      </c>
    </row>
    <row r="74" spans="4:10" x14ac:dyDescent="0.2">
      <c r="D74" t="str">
        <f>IF(C74&gt;0,AVERAGE(Replicates!C74:J74),"")</f>
        <v/>
      </c>
      <c r="E74" t="str">
        <f>IF(C74&gt;1,_xludf.STDEV.S(Replicates!C74:J74),"")</f>
        <v/>
      </c>
      <c r="F74" t="str">
        <f t="shared" si="10"/>
        <v/>
      </c>
      <c r="G74" t="str">
        <f t="shared" si="11"/>
        <v/>
      </c>
      <c r="H74" t="str">
        <f t="shared" si="12"/>
        <v/>
      </c>
      <c r="I74" t="str">
        <f t="shared" si="13"/>
        <v/>
      </c>
      <c r="J74" t="str">
        <f t="shared" si="14"/>
        <v/>
      </c>
    </row>
    <row r="75" spans="4:10" x14ac:dyDescent="0.2">
      <c r="D75" t="str">
        <f>IF(C75&gt;0,AVERAGE(Replicates!C75:J75),"")</f>
        <v/>
      </c>
      <c r="E75" t="str">
        <f>IF(C75&gt;1,_xludf.STDEV.S(Replicates!C75:J75),"")</f>
        <v/>
      </c>
      <c r="F75" t="str">
        <f t="shared" si="10"/>
        <v/>
      </c>
      <c r="G75" t="str">
        <f t="shared" si="11"/>
        <v/>
      </c>
      <c r="H75" t="str">
        <f t="shared" si="12"/>
        <v/>
      </c>
      <c r="I75" t="str">
        <f t="shared" si="13"/>
        <v/>
      </c>
      <c r="J75" t="str">
        <f t="shared" si="14"/>
        <v/>
      </c>
    </row>
    <row r="76" spans="4:10" x14ac:dyDescent="0.2">
      <c r="D76" t="str">
        <f>IF(C76&gt;0,AVERAGE(Replicates!C76:J76),"")</f>
        <v/>
      </c>
      <c r="E76" t="str">
        <f>IF(C76&gt;1,_xludf.STDEV.S(Replicates!C76:J76),"")</f>
        <v/>
      </c>
      <c r="F76" t="str">
        <f t="shared" si="10"/>
        <v/>
      </c>
      <c r="G76" t="str">
        <f t="shared" si="11"/>
        <v/>
      </c>
      <c r="H76" t="str">
        <f t="shared" si="12"/>
        <v/>
      </c>
      <c r="I76" t="str">
        <f t="shared" si="13"/>
        <v/>
      </c>
      <c r="J76" t="str">
        <f t="shared" si="14"/>
        <v/>
      </c>
    </row>
    <row r="77" spans="4:10" x14ac:dyDescent="0.2">
      <c r="D77" t="str">
        <f>IF(C77&gt;0,AVERAGE(Replicates!C77:J77),"")</f>
        <v/>
      </c>
      <c r="E77" t="str">
        <f>IF(C77&gt;1,_xludf.STDEV.S(Replicates!C77:J77),"")</f>
        <v/>
      </c>
      <c r="F77" t="str">
        <f t="shared" si="10"/>
        <v/>
      </c>
      <c r="G77" t="str">
        <f t="shared" si="11"/>
        <v/>
      </c>
      <c r="H77" t="str">
        <f t="shared" si="12"/>
        <v/>
      </c>
      <c r="I77" t="str">
        <f t="shared" si="13"/>
        <v/>
      </c>
      <c r="J77" t="str">
        <f t="shared" si="14"/>
        <v/>
      </c>
    </row>
    <row r="78" spans="4:10" x14ac:dyDescent="0.2">
      <c r="D78" t="str">
        <f>IF(C78&gt;0,AVERAGE(Replicates!C78:J78),"")</f>
        <v/>
      </c>
      <c r="E78" t="str">
        <f>IF(C78&gt;1,_xludf.STDEV.S(Replicates!C78:J78),"")</f>
        <v/>
      </c>
      <c r="F78" t="str">
        <f t="shared" si="10"/>
        <v/>
      </c>
      <c r="G78" t="str">
        <f t="shared" si="11"/>
        <v/>
      </c>
      <c r="H78" t="str">
        <f t="shared" si="12"/>
        <v/>
      </c>
      <c r="I78" t="str">
        <f t="shared" si="13"/>
        <v/>
      </c>
      <c r="J78" t="str">
        <f t="shared" si="14"/>
        <v/>
      </c>
    </row>
    <row r="79" spans="4:10" x14ac:dyDescent="0.2">
      <c r="D79" t="str">
        <f>IF(C79&gt;0,AVERAGE(Replicates!C79:J79),"")</f>
        <v/>
      </c>
      <c r="E79" t="str">
        <f>IF(C79&gt;1,_xludf.STDEV.S(Replicates!C79:J79),"")</f>
        <v/>
      </c>
      <c r="F79" t="str">
        <f t="shared" si="10"/>
        <v/>
      </c>
      <c r="G79" t="str">
        <f t="shared" si="11"/>
        <v/>
      </c>
      <c r="H79" t="str">
        <f t="shared" si="12"/>
        <v/>
      </c>
      <c r="I79" t="str">
        <f t="shared" si="13"/>
        <v/>
      </c>
      <c r="J79" t="str">
        <f t="shared" si="14"/>
        <v/>
      </c>
    </row>
    <row r="80" spans="4:10" x14ac:dyDescent="0.2">
      <c r="D80" t="str">
        <f>IF(C80&gt;0,AVERAGE(Replicates!C80:J80),"")</f>
        <v/>
      </c>
      <c r="E80" t="str">
        <f>IF(C80&gt;1,_xludf.STDEV.S(Replicates!C80:J80),"")</f>
        <v/>
      </c>
      <c r="F80" t="str">
        <f t="shared" si="10"/>
        <v/>
      </c>
      <c r="G80" t="str">
        <f t="shared" si="11"/>
        <v/>
      </c>
      <c r="H80" t="str">
        <f t="shared" si="12"/>
        <v/>
      </c>
      <c r="I80" t="str">
        <f t="shared" si="13"/>
        <v/>
      </c>
      <c r="J80" t="str">
        <f t="shared" si="14"/>
        <v/>
      </c>
    </row>
    <row r="81" spans="4:10" x14ac:dyDescent="0.2">
      <c r="D81" t="str">
        <f>IF(C81&gt;0,AVERAGE(Replicates!C81:J81),"")</f>
        <v/>
      </c>
      <c r="E81" t="str">
        <f>IF(C81&gt;1,_xludf.STDEV.S(Replicates!C81:J81),"")</f>
        <v/>
      </c>
      <c r="F81" t="str">
        <f t="shared" si="10"/>
        <v/>
      </c>
      <c r="G81" t="str">
        <f t="shared" si="11"/>
        <v/>
      </c>
      <c r="H81" t="str">
        <f t="shared" si="12"/>
        <v/>
      </c>
      <c r="I81" t="str">
        <f t="shared" si="13"/>
        <v/>
      </c>
      <c r="J81" t="str">
        <f t="shared" si="14"/>
        <v/>
      </c>
    </row>
    <row r="82" spans="4:10" x14ac:dyDescent="0.2">
      <c r="D82" t="str">
        <f>IF(C82&gt;0,AVERAGE(Replicates!C82:J82),"")</f>
        <v/>
      </c>
      <c r="E82" t="str">
        <f>IF(C82&gt;1,_xludf.STDEV.S(Replicates!C82:J82),"")</f>
        <v/>
      </c>
      <c r="F82" t="str">
        <f t="shared" si="10"/>
        <v/>
      </c>
      <c r="G82" t="str">
        <f t="shared" si="11"/>
        <v/>
      </c>
      <c r="H82" t="str">
        <f t="shared" si="12"/>
        <v/>
      </c>
      <c r="I82" t="str">
        <f t="shared" si="13"/>
        <v/>
      </c>
      <c r="J82" t="str">
        <f t="shared" si="14"/>
        <v/>
      </c>
    </row>
    <row r="83" spans="4:10" x14ac:dyDescent="0.2">
      <c r="D83" t="str">
        <f>IF(C83&gt;0,AVERAGE(Replicates!C83:J83),"")</f>
        <v/>
      </c>
      <c r="E83" t="str">
        <f>IF(C83&gt;1,_xludf.STDEV.S(Replicates!C83:J83),"")</f>
        <v/>
      </c>
      <c r="F83" t="str">
        <f t="shared" si="10"/>
        <v/>
      </c>
      <c r="G83" t="str">
        <f t="shared" si="11"/>
        <v/>
      </c>
      <c r="H83" t="str">
        <f t="shared" si="12"/>
        <v/>
      </c>
      <c r="I83" t="str">
        <f t="shared" si="13"/>
        <v/>
      </c>
      <c r="J83" t="str">
        <f t="shared" si="14"/>
        <v/>
      </c>
    </row>
    <row r="84" spans="4:10" x14ac:dyDescent="0.2">
      <c r="D84" t="str">
        <f>IF(C84&gt;0,AVERAGE(Replicates!C84:J84),"")</f>
        <v/>
      </c>
      <c r="E84" t="str">
        <f>IF(C84&gt;1,_xludf.STDEV.S(Replicates!C84:J84),"")</f>
        <v/>
      </c>
      <c r="F84" t="str">
        <f t="shared" si="10"/>
        <v/>
      </c>
      <c r="G84" t="str">
        <f t="shared" si="11"/>
        <v/>
      </c>
      <c r="H84" t="str">
        <f t="shared" si="12"/>
        <v/>
      </c>
      <c r="I84" t="str">
        <f t="shared" si="13"/>
        <v/>
      </c>
      <c r="J84" t="str">
        <f t="shared" si="14"/>
        <v/>
      </c>
    </row>
    <row r="85" spans="4:10" x14ac:dyDescent="0.2">
      <c r="D85" t="str">
        <f>IF(C85&gt;0,AVERAGE(Replicates!C85:J85),"")</f>
        <v/>
      </c>
      <c r="E85" t="str">
        <f>IF(C85&gt;1,_xludf.STDEV.S(Replicates!C85:J85),"")</f>
        <v/>
      </c>
      <c r="F85" t="str">
        <f t="shared" si="10"/>
        <v/>
      </c>
      <c r="G85" t="str">
        <f t="shared" si="11"/>
        <v/>
      </c>
      <c r="H85" t="str">
        <f t="shared" si="12"/>
        <v/>
      </c>
      <c r="I85" t="str">
        <f t="shared" si="13"/>
        <v/>
      </c>
      <c r="J85" t="str">
        <f t="shared" si="14"/>
        <v/>
      </c>
    </row>
    <row r="86" spans="4:10" x14ac:dyDescent="0.2">
      <c r="D86" t="str">
        <f>IF(C86&gt;0,AVERAGE(Replicates!C86:J86),"")</f>
        <v/>
      </c>
      <c r="E86" t="str">
        <f>IF(C86&gt;1,_xludf.STDEV.S(Replicates!C86:J86),"")</f>
        <v/>
      </c>
      <c r="F86" t="str">
        <f t="shared" si="10"/>
        <v/>
      </c>
      <c r="G86" t="str">
        <f t="shared" si="11"/>
        <v/>
      </c>
      <c r="H86" t="str">
        <f t="shared" si="12"/>
        <v/>
      </c>
      <c r="I86" t="str">
        <f t="shared" si="13"/>
        <v/>
      </c>
      <c r="J86" t="str">
        <f t="shared" si="14"/>
        <v/>
      </c>
    </row>
    <row r="87" spans="4:10" x14ac:dyDescent="0.2">
      <c r="D87" t="str">
        <f>IF(C87&gt;0,AVERAGE(Replicates!C87:J87),"")</f>
        <v/>
      </c>
      <c r="E87" t="str">
        <f>IF(C87&gt;1,_xludf.STDEV.S(Replicates!C87:J87),"")</f>
        <v/>
      </c>
      <c r="F87" t="str">
        <f t="shared" si="10"/>
        <v/>
      </c>
      <c r="G87" t="str">
        <f t="shared" si="11"/>
        <v/>
      </c>
      <c r="H87" t="str">
        <f t="shared" si="12"/>
        <v/>
      </c>
      <c r="I87" t="str">
        <f t="shared" si="13"/>
        <v/>
      </c>
      <c r="J87" t="str">
        <f t="shared" si="14"/>
        <v/>
      </c>
    </row>
    <row r="88" spans="4:10" x14ac:dyDescent="0.2">
      <c r="D88" t="str">
        <f>IF(C88&gt;0,AVERAGE(Replicates!C88:J88),"")</f>
        <v/>
      </c>
      <c r="E88" t="str">
        <f>IF(C88&gt;1,_xludf.STDEV.S(Replicates!C88:J88),"")</f>
        <v/>
      </c>
      <c r="F88" t="str">
        <f t="shared" si="10"/>
        <v/>
      </c>
      <c r="G88" t="str">
        <f t="shared" si="11"/>
        <v/>
      </c>
      <c r="H88" t="str">
        <f t="shared" si="12"/>
        <v/>
      </c>
      <c r="I88" t="str">
        <f t="shared" si="13"/>
        <v/>
      </c>
      <c r="J88" t="str">
        <f t="shared" si="14"/>
        <v/>
      </c>
    </row>
    <row r="89" spans="4:10" x14ac:dyDescent="0.2">
      <c r="D89" t="str">
        <f>IF(C89&gt;0,AVERAGE(Replicates!C89:J89),"")</f>
        <v/>
      </c>
      <c r="E89" t="str">
        <f>IF(C89&gt;1,_xludf.STDEV.S(Replicates!C89:J89),"")</f>
        <v/>
      </c>
      <c r="F89" t="str">
        <f t="shared" si="10"/>
        <v/>
      </c>
      <c r="G89" t="str">
        <f t="shared" si="11"/>
        <v/>
      </c>
      <c r="H89" t="str">
        <f t="shared" si="12"/>
        <v/>
      </c>
      <c r="I89" t="str">
        <f t="shared" si="13"/>
        <v/>
      </c>
      <c r="J89" t="str">
        <f t="shared" si="14"/>
        <v/>
      </c>
    </row>
    <row r="90" spans="4:10" x14ac:dyDescent="0.2">
      <c r="D90" t="str">
        <f>IF(C90&gt;0,AVERAGE(Replicates!C90:J90),"")</f>
        <v/>
      </c>
      <c r="E90" t="str">
        <f>IF(C90&gt;1,_xludf.STDEV.S(Replicates!C90:J90),"")</f>
        <v/>
      </c>
      <c r="F90" t="str">
        <f t="shared" si="10"/>
        <v/>
      </c>
      <c r="G90" t="str">
        <f t="shared" si="11"/>
        <v/>
      </c>
      <c r="H90" t="str">
        <f t="shared" si="12"/>
        <v/>
      </c>
      <c r="I90" t="str">
        <f t="shared" si="13"/>
        <v/>
      </c>
      <c r="J90" t="str">
        <f t="shared" si="14"/>
        <v/>
      </c>
    </row>
    <row r="91" spans="4:10" x14ac:dyDescent="0.2">
      <c r="D91" t="str">
        <f>IF(C91&gt;0,AVERAGE(Replicates!C91:J91),"")</f>
        <v/>
      </c>
      <c r="E91" t="str">
        <f>IF(C91&gt;1,_xludf.STDEV.S(Replicates!C91:J91),"")</f>
        <v/>
      </c>
      <c r="F91" t="str">
        <f t="shared" si="10"/>
        <v/>
      </c>
      <c r="G91" t="str">
        <f t="shared" si="11"/>
        <v/>
      </c>
      <c r="H91" t="str">
        <f t="shared" si="12"/>
        <v/>
      </c>
      <c r="I91" t="str">
        <f t="shared" si="13"/>
        <v/>
      </c>
      <c r="J91" t="str">
        <f t="shared" si="14"/>
        <v/>
      </c>
    </row>
    <row r="92" spans="4:10" x14ac:dyDescent="0.2">
      <c r="D92" t="str">
        <f>IF(C92&gt;0,AVERAGE(Replicates!C92:J92),"")</f>
        <v/>
      </c>
      <c r="E92" t="str">
        <f>IF(C92&gt;1,_xludf.STDEV.S(Replicates!C92:J92),"")</f>
        <v/>
      </c>
      <c r="F92" t="str">
        <f t="shared" si="10"/>
        <v/>
      </c>
      <c r="G92" t="str">
        <f t="shared" si="11"/>
        <v/>
      </c>
      <c r="H92" t="str">
        <f t="shared" si="12"/>
        <v/>
      </c>
      <c r="I92" t="str">
        <f t="shared" si="13"/>
        <v/>
      </c>
      <c r="J92" t="str">
        <f t="shared" si="14"/>
        <v/>
      </c>
    </row>
    <row r="93" spans="4:10" x14ac:dyDescent="0.2">
      <c r="D93" t="str">
        <f>IF(C93&gt;0,AVERAGE(Replicates!C93:J93),"")</f>
        <v/>
      </c>
      <c r="E93" t="str">
        <f>IF(C93&gt;1,_xludf.STDEV.S(Replicates!C93:J93),"")</f>
        <v/>
      </c>
      <c r="F93" t="str">
        <f t="shared" si="10"/>
        <v/>
      </c>
      <c r="G93" t="str">
        <f t="shared" si="11"/>
        <v/>
      </c>
      <c r="H93" t="str">
        <f t="shared" si="12"/>
        <v/>
      </c>
      <c r="I93" t="str">
        <f t="shared" si="13"/>
        <v/>
      </c>
      <c r="J93" t="str">
        <f t="shared" si="14"/>
        <v/>
      </c>
    </row>
    <row r="94" spans="4:10" x14ac:dyDescent="0.2">
      <c r="D94" t="str">
        <f>IF(C94&gt;0,AVERAGE(Replicates!C94:J94),"")</f>
        <v/>
      </c>
      <c r="E94" t="str">
        <f>IF(C94&gt;1,_xludf.STDEV.S(Replicates!C94:J94),"")</f>
        <v/>
      </c>
      <c r="F94" t="str">
        <f t="shared" si="10"/>
        <v/>
      </c>
      <c r="G94" t="str">
        <f t="shared" si="11"/>
        <v/>
      </c>
      <c r="H94" t="str">
        <f t="shared" si="12"/>
        <v/>
      </c>
      <c r="I94" t="str">
        <f t="shared" si="13"/>
        <v/>
      </c>
      <c r="J94" t="str">
        <f t="shared" si="14"/>
        <v/>
      </c>
    </row>
    <row r="95" spans="4:10" x14ac:dyDescent="0.2">
      <c r="D95" t="str">
        <f>IF(C95&gt;0,AVERAGE(Replicates!C95:J95),"")</f>
        <v/>
      </c>
      <c r="E95" t="str">
        <f>IF(C95&gt;1,_xludf.STDEV.S(Replicates!C95:J95),"")</f>
        <v/>
      </c>
      <c r="F95" t="str">
        <f t="shared" si="10"/>
        <v/>
      </c>
      <c r="G95" t="str">
        <f t="shared" si="11"/>
        <v/>
      </c>
      <c r="H95" t="str">
        <f t="shared" si="12"/>
        <v/>
      </c>
      <c r="I95" t="str">
        <f t="shared" si="13"/>
        <v/>
      </c>
      <c r="J95" t="str">
        <f t="shared" si="14"/>
        <v/>
      </c>
    </row>
    <row r="96" spans="4:10" x14ac:dyDescent="0.2">
      <c r="D96" t="str">
        <f>IF(C96&gt;0,AVERAGE(Replicates!C96:J96),"")</f>
        <v/>
      </c>
      <c r="E96" t="str">
        <f>IF(C96&gt;1,_xludf.STDEV.S(Replicates!C96:J96),"")</f>
        <v/>
      </c>
      <c r="F96" t="str">
        <f t="shared" si="10"/>
        <v/>
      </c>
      <c r="G96" t="str">
        <f t="shared" si="11"/>
        <v/>
      </c>
      <c r="H96" t="str">
        <f t="shared" si="12"/>
        <v/>
      </c>
      <c r="I96" t="str">
        <f t="shared" si="13"/>
        <v/>
      </c>
      <c r="J96" t="str">
        <f t="shared" si="14"/>
        <v/>
      </c>
    </row>
    <row r="97" spans="4:10" x14ac:dyDescent="0.2">
      <c r="D97" t="str">
        <f>IF(C97&gt;0,AVERAGE(Replicates!C97:J97),"")</f>
        <v/>
      </c>
      <c r="E97" t="str">
        <f>IF(C97&gt;1,_xludf.STDEV.S(Replicates!C97:J97),"")</f>
        <v/>
      </c>
      <c r="F97" t="str">
        <f t="shared" si="10"/>
        <v/>
      </c>
      <c r="G97" t="str">
        <f t="shared" si="11"/>
        <v/>
      </c>
      <c r="H97" t="str">
        <f t="shared" si="12"/>
        <v/>
      </c>
      <c r="I97" t="str">
        <f t="shared" si="13"/>
        <v/>
      </c>
      <c r="J97" t="str">
        <f t="shared" si="14"/>
        <v/>
      </c>
    </row>
    <row r="98" spans="4:10" x14ac:dyDescent="0.2">
      <c r="D98" t="str">
        <f>IF(C98&gt;0,AVERAGE(Replicates!C98:J98),"")</f>
        <v/>
      </c>
      <c r="E98" t="str">
        <f>IF(C98&gt;1,_xludf.STDEV.S(Replicates!C98:J98),"")</f>
        <v/>
      </c>
      <c r="F98" t="str">
        <f t="shared" si="10"/>
        <v/>
      </c>
      <c r="G98" t="str">
        <f t="shared" si="11"/>
        <v/>
      </c>
      <c r="H98" t="str">
        <f t="shared" si="12"/>
        <v/>
      </c>
      <c r="I98" t="str">
        <f t="shared" si="13"/>
        <v/>
      </c>
      <c r="J98" t="str">
        <f t="shared" si="14"/>
        <v/>
      </c>
    </row>
    <row r="99" spans="4:10" x14ac:dyDescent="0.2">
      <c r="D99" t="str">
        <f>IF(C99&gt;0,AVERAGE(Replicates!C99:J99),"")</f>
        <v/>
      </c>
      <c r="E99" t="str">
        <f>IF(C99&gt;1,_xludf.STDEV.S(Replicates!C99:J99),"")</f>
        <v/>
      </c>
      <c r="F99" t="str">
        <f t="shared" si="10"/>
        <v/>
      </c>
      <c r="G99" t="str">
        <f t="shared" si="11"/>
        <v/>
      </c>
      <c r="H99" t="str">
        <f t="shared" si="12"/>
        <v/>
      </c>
      <c r="I99" t="str">
        <f t="shared" si="13"/>
        <v/>
      </c>
      <c r="J99" t="str">
        <f t="shared" si="14"/>
        <v/>
      </c>
    </row>
    <row r="100" spans="4:10" x14ac:dyDescent="0.2">
      <c r="D100" t="str">
        <f>IF(C100&gt;0,AVERAGE(Replicates!C100:J100),"")</f>
        <v/>
      </c>
      <c r="E100" t="str">
        <f>IF(C100&gt;1,_xludf.STDEV.S(Replicates!C100:J100),"")</f>
        <v/>
      </c>
      <c r="F100" t="str">
        <f t="shared" si="10"/>
        <v/>
      </c>
      <c r="G100" t="str">
        <f t="shared" si="11"/>
        <v/>
      </c>
      <c r="H100" t="str">
        <f t="shared" si="12"/>
        <v/>
      </c>
      <c r="I100" t="str">
        <f t="shared" si="13"/>
        <v/>
      </c>
      <c r="J100" t="str">
        <f t="shared" si="14"/>
        <v/>
      </c>
    </row>
  </sheetData>
  <sheetProtection sheet="1" objects="1" scenarios="1" selectLockedCells="1" sort="0" autoFilter="0"/>
  <mergeCells count="2">
    <mergeCell ref="A1:O1"/>
    <mergeCell ref="A2:O2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showGridLines="0" tabSelected="1" zoomScale="127" zoomScaleNormal="127" workbookViewId="0">
      <selection activeCell="G5" sqref="G5"/>
    </sheetView>
  </sheetViews>
  <sheetFormatPr baseColWidth="10" defaultColWidth="8.83203125" defaultRowHeight="15" x14ac:dyDescent="0.2"/>
  <cols>
    <col min="1" max="5" width="16" customWidth="1"/>
    <col min="6" max="6" width="17.1640625" customWidth="1"/>
    <col min="7" max="7" width="18" customWidth="1"/>
    <col min="8" max="8" width="15.6640625" customWidth="1"/>
    <col min="9" max="9" width="14.83203125" customWidth="1"/>
  </cols>
  <sheetData>
    <row r="1" spans="1:17" ht="28" customHeight="1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</row>
    <row r="2" spans="1:17" x14ac:dyDescent="0.2">
      <c r="A2" s="34" t="s">
        <v>24</v>
      </c>
      <c r="B2" s="28"/>
      <c r="C2" s="28"/>
      <c r="D2" s="28"/>
      <c r="E2" s="28"/>
      <c r="F2" s="35"/>
      <c r="G2" s="28"/>
      <c r="H2" s="28"/>
      <c r="I2" s="3"/>
    </row>
    <row r="3" spans="1:17" x14ac:dyDescent="0.2">
      <c r="A3" s="3"/>
      <c r="B3" s="3"/>
      <c r="C3" s="3"/>
      <c r="D3" s="3"/>
      <c r="E3" s="3"/>
      <c r="G3" s="3"/>
      <c r="H3" s="3"/>
      <c r="I3" s="3"/>
    </row>
    <row r="4" spans="1:17" s="18" customFormat="1" x14ac:dyDescent="0.2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17" t="s">
        <v>30</v>
      </c>
      <c r="G4" s="4" t="s">
        <v>31</v>
      </c>
      <c r="H4" s="4" t="s">
        <v>32</v>
      </c>
      <c r="I4" s="4" t="s">
        <v>33</v>
      </c>
    </row>
    <row r="5" spans="1:17" x14ac:dyDescent="0.2">
      <c r="A5" s="14" t="s">
        <v>34</v>
      </c>
      <c r="B5" s="15"/>
      <c r="C5" s="15"/>
      <c r="D5" s="14"/>
      <c r="E5" s="14"/>
      <c r="F5" s="14" t="str">
        <f t="shared" ref="F5:F24" si="0">IF(COUNT(B5:E5)&gt;0,AVERAGE(B5:E5),"")</f>
        <v/>
      </c>
      <c r="G5" s="25" t="str">
        <f>IF(AND(Standard_Curve!$M$4&lt;&gt;"",Standard_Curve!$M$5&lt;&gt;"",F5&gt;0),10^((LOG10(F5)-Standard_Curve!$M$5)/Standard_Curve!$M$4),"")</f>
        <v/>
      </c>
      <c r="H5" s="15"/>
      <c r="I5" s="25" t="e">
        <f>G5*H5</f>
        <v>#VALUE!</v>
      </c>
    </row>
    <row r="6" spans="1:17" x14ac:dyDescent="0.2">
      <c r="A6" s="13" t="s">
        <v>35</v>
      </c>
      <c r="B6" s="16"/>
      <c r="C6" s="16"/>
      <c r="D6" s="13"/>
      <c r="E6" s="13"/>
      <c r="F6" s="13" t="str">
        <f t="shared" si="0"/>
        <v/>
      </c>
      <c r="G6" s="23" t="str">
        <f>IF(AND(Standard_Curve!$M$4&lt;&gt;"",Standard_Curve!$M$5&lt;&gt;"",F6&gt;0),10^((LOG10(F6)-Standard_Curve!$M$5)/Standard_Curve!$M$4),"")</f>
        <v/>
      </c>
      <c r="H6" s="16"/>
      <c r="I6" s="25" t="e">
        <f t="shared" ref="I6:I24" si="1">G6*H6</f>
        <v>#VALUE!</v>
      </c>
    </row>
    <row r="7" spans="1:17" x14ac:dyDescent="0.2">
      <c r="A7" s="14" t="s">
        <v>36</v>
      </c>
      <c r="B7" s="15"/>
      <c r="C7" s="15"/>
      <c r="D7" s="14"/>
      <c r="E7" s="14"/>
      <c r="F7" s="14" t="str">
        <f t="shared" si="0"/>
        <v/>
      </c>
      <c r="G7" s="25" t="str">
        <f>IF(AND(Standard_Curve!$M$4&lt;&gt;"",Standard_Curve!$M$5&lt;&gt;"",F7&gt;0),10^((LOG10(F7)-Standard_Curve!$M$5)/Standard_Curve!$M$4),"")</f>
        <v/>
      </c>
      <c r="H7" s="15"/>
      <c r="I7" s="25" t="e">
        <f t="shared" si="1"/>
        <v>#VALUE!</v>
      </c>
    </row>
    <row r="8" spans="1:17" x14ac:dyDescent="0.2">
      <c r="A8" s="13" t="s">
        <v>37</v>
      </c>
      <c r="B8" s="16"/>
      <c r="C8" s="16"/>
      <c r="D8" s="13"/>
      <c r="E8" s="13"/>
      <c r="F8" s="13" t="str">
        <f t="shared" si="0"/>
        <v/>
      </c>
      <c r="G8" s="23" t="str">
        <f>IF(AND(Standard_Curve!$M$4&lt;&gt;"",Standard_Curve!$M$5&lt;&gt;"",F8&gt;0),10^((LOG10(F8)-Standard_Curve!$M$5)/Standard_Curve!$M$4),"")</f>
        <v/>
      </c>
      <c r="H8" s="16"/>
      <c r="I8" s="25" t="e">
        <f t="shared" si="1"/>
        <v>#VALUE!</v>
      </c>
    </row>
    <row r="9" spans="1:17" x14ac:dyDescent="0.2">
      <c r="A9" s="14" t="s">
        <v>38</v>
      </c>
      <c r="B9" s="15"/>
      <c r="C9" s="15"/>
      <c r="D9" s="14"/>
      <c r="E9" s="14"/>
      <c r="F9" s="14" t="str">
        <f t="shared" si="0"/>
        <v/>
      </c>
      <c r="G9" s="25" t="str">
        <f>IF(AND(Standard_Curve!$M$4&lt;&gt;"",Standard_Curve!$M$5&lt;&gt;"",F9&gt;0),10^((LOG10(F9)-Standard_Curve!$M$5)/Standard_Curve!$M$4),"")</f>
        <v/>
      </c>
      <c r="H9" s="15"/>
      <c r="I9" s="25" t="e">
        <f t="shared" si="1"/>
        <v>#VALUE!</v>
      </c>
    </row>
    <row r="10" spans="1:17" x14ac:dyDescent="0.2">
      <c r="A10" s="13" t="s">
        <v>39</v>
      </c>
      <c r="B10" s="16"/>
      <c r="C10" s="16"/>
      <c r="D10" s="13"/>
      <c r="E10" s="13"/>
      <c r="F10" s="13" t="str">
        <f t="shared" si="0"/>
        <v/>
      </c>
      <c r="G10" s="23" t="str">
        <f>IF(AND(Standard_Curve!$M$4&lt;&gt;"",Standard_Curve!$M$5&lt;&gt;"",F10&gt;0),10^((LOG10(F10)-Standard_Curve!$M$5)/Standard_Curve!$M$4),"")</f>
        <v/>
      </c>
      <c r="H10" s="16"/>
      <c r="I10" s="25" t="e">
        <f t="shared" si="1"/>
        <v>#VALUE!</v>
      </c>
    </row>
    <row r="11" spans="1:17" x14ac:dyDescent="0.2">
      <c r="A11" s="14" t="s">
        <v>40</v>
      </c>
      <c r="B11" s="15"/>
      <c r="C11" s="15"/>
      <c r="D11" s="14"/>
      <c r="E11" s="14"/>
      <c r="F11" s="14" t="str">
        <f t="shared" si="0"/>
        <v/>
      </c>
      <c r="G11" s="25" t="str">
        <f>IF(AND(Standard_Curve!$M$4&lt;&gt;"",Standard_Curve!$M$5&lt;&gt;"",F11&gt;0),10^((LOG10(F11)-Standard_Curve!$M$5)/Standard_Curve!$M$4),"")</f>
        <v/>
      </c>
      <c r="H11" s="15"/>
      <c r="I11" s="25" t="e">
        <f t="shared" si="1"/>
        <v>#VALUE!</v>
      </c>
    </row>
    <row r="12" spans="1:17" x14ac:dyDescent="0.2">
      <c r="A12" s="13" t="s">
        <v>41</v>
      </c>
      <c r="B12" s="16"/>
      <c r="C12" s="16"/>
      <c r="D12" s="13"/>
      <c r="E12" s="13"/>
      <c r="F12" s="13" t="str">
        <f t="shared" si="0"/>
        <v/>
      </c>
      <c r="G12" s="23" t="str">
        <f>IF(AND(Standard_Curve!$M$4&lt;&gt;"",Standard_Curve!$M$5&lt;&gt;"",F12&gt;0),10^((LOG10(F12)-Standard_Curve!$M$5)/Standard_Curve!$M$4),"")</f>
        <v/>
      </c>
      <c r="H12" s="16"/>
      <c r="I12" s="25" t="e">
        <f t="shared" si="1"/>
        <v>#VALUE!</v>
      </c>
    </row>
    <row r="13" spans="1:17" x14ac:dyDescent="0.2">
      <c r="A13" s="14" t="s">
        <v>42</v>
      </c>
      <c r="B13" s="15"/>
      <c r="C13" s="15"/>
      <c r="D13" s="14"/>
      <c r="E13" s="14"/>
      <c r="F13" s="14" t="str">
        <f t="shared" si="0"/>
        <v/>
      </c>
      <c r="G13" s="25" t="str">
        <f>IF(AND(Standard_Curve!$M$4&lt;&gt;"",Standard_Curve!$M$5&lt;&gt;"",F13&gt;0),10^((LOG10(F13)-Standard_Curve!$M$5)/Standard_Curve!$M$4),"")</f>
        <v/>
      </c>
      <c r="H13" s="15"/>
      <c r="I13" s="25" t="e">
        <f t="shared" si="1"/>
        <v>#VALUE!</v>
      </c>
      <c r="Q13" s="12"/>
    </row>
    <row r="14" spans="1:17" x14ac:dyDescent="0.2">
      <c r="A14" s="13" t="s">
        <v>43</v>
      </c>
      <c r="B14" s="13"/>
      <c r="C14" s="13"/>
      <c r="D14" s="13"/>
      <c r="E14" s="13"/>
      <c r="F14" s="13" t="str">
        <f t="shared" si="0"/>
        <v/>
      </c>
      <c r="G14" s="22" t="str">
        <f>IF(AND(Standard_Curve!$M$4&lt;&gt;"",Standard_Curve!$M$5&lt;&gt;"",F14&gt;0),10^((LOG10(F14)-Standard_Curve!$M$5)/Standard_Curve!$M$4),"")</f>
        <v/>
      </c>
      <c r="H14" s="13"/>
      <c r="I14" s="24" t="e">
        <f t="shared" si="1"/>
        <v>#VALUE!</v>
      </c>
    </row>
    <row r="15" spans="1:17" x14ac:dyDescent="0.2">
      <c r="A15" s="14" t="s">
        <v>44</v>
      </c>
      <c r="B15" s="14"/>
      <c r="C15" s="14"/>
      <c r="D15" s="14"/>
      <c r="E15" s="14"/>
      <c r="F15" s="14" t="str">
        <f t="shared" si="0"/>
        <v/>
      </c>
      <c r="G15" s="24" t="str">
        <f>IF(AND(Standard_Curve!$M$4&lt;&gt;"",Standard_Curve!$M$5&lt;&gt;"",F15&gt;0),10^((LOG10(F15)-Standard_Curve!$M$5)/Standard_Curve!$M$4),"")</f>
        <v/>
      </c>
      <c r="H15" s="14"/>
      <c r="I15" s="24" t="e">
        <f t="shared" si="1"/>
        <v>#VALUE!</v>
      </c>
    </row>
    <row r="16" spans="1:17" x14ac:dyDescent="0.2">
      <c r="A16" s="13" t="s">
        <v>45</v>
      </c>
      <c r="B16" s="13"/>
      <c r="C16" s="13"/>
      <c r="D16" s="13"/>
      <c r="E16" s="13"/>
      <c r="F16" s="13" t="str">
        <f t="shared" si="0"/>
        <v/>
      </c>
      <c r="G16" s="22" t="str">
        <f>IF(AND(Standard_Curve!$M$4&lt;&gt;"",Standard_Curve!$M$5&lt;&gt;"",F16&gt;0),10^((LOG10(F16)-Standard_Curve!$M$5)/Standard_Curve!$M$4),"")</f>
        <v/>
      </c>
      <c r="H16" s="13"/>
      <c r="I16" s="24" t="e">
        <f t="shared" si="1"/>
        <v>#VALUE!</v>
      </c>
    </row>
    <row r="17" spans="1:9" x14ac:dyDescent="0.2">
      <c r="A17" s="14" t="s">
        <v>46</v>
      </c>
      <c r="B17" s="14"/>
      <c r="C17" s="14"/>
      <c r="D17" s="14"/>
      <c r="E17" s="14"/>
      <c r="F17" s="14" t="str">
        <f t="shared" si="0"/>
        <v/>
      </c>
      <c r="G17" s="24" t="str">
        <f>IF(AND(Standard_Curve!$M$4&lt;&gt;"",Standard_Curve!$M$5&lt;&gt;"",F17&gt;0),10^((LOG10(F17)-Standard_Curve!$M$5)/Standard_Curve!$M$4),"")</f>
        <v/>
      </c>
      <c r="H17" s="14"/>
      <c r="I17" s="24" t="e">
        <f t="shared" si="1"/>
        <v>#VALUE!</v>
      </c>
    </row>
    <row r="18" spans="1:9" x14ac:dyDescent="0.2">
      <c r="A18" s="13" t="s">
        <v>47</v>
      </c>
      <c r="B18" s="13"/>
      <c r="C18" s="13"/>
      <c r="D18" s="13"/>
      <c r="E18" s="13"/>
      <c r="F18" s="13" t="str">
        <f t="shared" si="0"/>
        <v/>
      </c>
      <c r="G18" s="22" t="str">
        <f>IF(AND(Standard_Curve!$M$4&lt;&gt;"",Standard_Curve!$M$5&lt;&gt;"",F18&gt;0),10^((LOG10(F18)-Standard_Curve!$M$5)/Standard_Curve!$M$4),"")</f>
        <v/>
      </c>
      <c r="H18" s="13"/>
      <c r="I18" s="24" t="e">
        <f t="shared" si="1"/>
        <v>#VALUE!</v>
      </c>
    </row>
    <row r="19" spans="1:9" x14ac:dyDescent="0.2">
      <c r="A19" s="14" t="s">
        <v>48</v>
      </c>
      <c r="B19" s="14"/>
      <c r="C19" s="14"/>
      <c r="D19" s="14"/>
      <c r="E19" s="14"/>
      <c r="F19" s="14" t="str">
        <f t="shared" si="0"/>
        <v/>
      </c>
      <c r="G19" s="24" t="str">
        <f>IF(AND(Standard_Curve!$M$4&lt;&gt;"",Standard_Curve!$M$5&lt;&gt;"",F19&gt;0),10^((LOG10(F19)-Standard_Curve!$M$5)/Standard_Curve!$M$4),"")</f>
        <v/>
      </c>
      <c r="H19" s="14"/>
      <c r="I19" s="24" t="e">
        <f t="shared" si="1"/>
        <v>#VALUE!</v>
      </c>
    </row>
    <row r="20" spans="1:9" x14ac:dyDescent="0.2">
      <c r="A20" s="13" t="s">
        <v>49</v>
      </c>
      <c r="B20" s="13"/>
      <c r="C20" s="13"/>
      <c r="D20" s="13"/>
      <c r="E20" s="13"/>
      <c r="F20" s="13" t="str">
        <f t="shared" si="0"/>
        <v/>
      </c>
      <c r="G20" s="22" t="str">
        <f>IF(AND(Standard_Curve!$M$4&lt;&gt;"",Standard_Curve!$M$5&lt;&gt;"",F20&gt;0),10^((LOG10(F20)-Standard_Curve!$M$5)/Standard_Curve!$M$4),"")</f>
        <v/>
      </c>
      <c r="H20" s="13"/>
      <c r="I20" s="24" t="e">
        <f t="shared" si="1"/>
        <v>#VALUE!</v>
      </c>
    </row>
    <row r="21" spans="1:9" x14ac:dyDescent="0.2">
      <c r="A21" s="14" t="s">
        <v>50</v>
      </c>
      <c r="B21" s="14"/>
      <c r="C21" s="14"/>
      <c r="D21" s="14"/>
      <c r="E21" s="14"/>
      <c r="F21" s="14" t="str">
        <f t="shared" si="0"/>
        <v/>
      </c>
      <c r="G21" s="24" t="str">
        <f>IF(AND(Standard_Curve!$M$4&lt;&gt;"",Standard_Curve!$M$5&lt;&gt;"",F21&gt;0),10^((LOG10(F21)-Standard_Curve!$M$5)/Standard_Curve!$M$4),"")</f>
        <v/>
      </c>
      <c r="H21" s="14"/>
      <c r="I21" s="24" t="e">
        <f t="shared" si="1"/>
        <v>#VALUE!</v>
      </c>
    </row>
    <row r="22" spans="1:9" x14ac:dyDescent="0.2">
      <c r="A22" s="13" t="s">
        <v>51</v>
      </c>
      <c r="B22" s="13"/>
      <c r="C22" s="13"/>
      <c r="D22" s="13"/>
      <c r="E22" s="13"/>
      <c r="F22" s="13" t="str">
        <f t="shared" si="0"/>
        <v/>
      </c>
      <c r="G22" s="22" t="str">
        <f>IF(AND(Standard_Curve!$M$4&lt;&gt;"",Standard_Curve!$M$5&lt;&gt;"",F22&gt;0),10^((LOG10(F22)-Standard_Curve!$M$5)/Standard_Curve!$M$4),"")</f>
        <v/>
      </c>
      <c r="H22" s="13"/>
      <c r="I22" s="24" t="e">
        <f t="shared" si="1"/>
        <v>#VALUE!</v>
      </c>
    </row>
    <row r="23" spans="1:9" x14ac:dyDescent="0.2">
      <c r="A23" s="14" t="s">
        <v>52</v>
      </c>
      <c r="B23" s="14"/>
      <c r="C23" s="14"/>
      <c r="D23" s="14"/>
      <c r="E23" s="14"/>
      <c r="F23" s="14" t="str">
        <f t="shared" si="0"/>
        <v/>
      </c>
      <c r="G23" s="24" t="str">
        <f>IF(AND(Standard_Curve!$M$4&lt;&gt;"",Standard_Curve!$M$5&lt;&gt;"",F23&gt;0),10^((LOG10(F23)-Standard_Curve!$M$5)/Standard_Curve!$M$4),"")</f>
        <v/>
      </c>
      <c r="H23" s="14"/>
      <c r="I23" s="24" t="e">
        <f t="shared" si="1"/>
        <v>#VALUE!</v>
      </c>
    </row>
    <row r="24" spans="1:9" x14ac:dyDescent="0.2">
      <c r="A24" s="13" t="s">
        <v>53</v>
      </c>
      <c r="B24" s="13"/>
      <c r="C24" s="13"/>
      <c r="D24" s="13"/>
      <c r="E24" s="13"/>
      <c r="F24" s="13" t="str">
        <f t="shared" si="0"/>
        <v/>
      </c>
      <c r="G24" s="22" t="str">
        <f>IF(AND(Standard_Curve!$M$4&lt;&gt;"",Standard_Curve!$M$5&lt;&gt;"",F24&gt;0),10^((LOG10(F24)-Standard_Curve!$M$5)/Standard_Curve!$M$4),"")</f>
        <v/>
      </c>
      <c r="H24" s="13"/>
      <c r="I24" s="24" t="e">
        <f t="shared" si="1"/>
        <v>#VALUE!</v>
      </c>
    </row>
  </sheetData>
  <sheetProtection selectLockedCells="1" sort="0" autoFilter="0"/>
  <mergeCells count="2">
    <mergeCell ref="A2:H2"/>
    <mergeCell ref="A1:I1"/>
  </mergeCells>
  <phoneticPr fontId="4" type="noConversion"/>
  <dataValidations count="1">
    <dataValidation type="decimal" operator="greaterThan" allowBlank="1" showInputMessage="1" showErrorMessage="1" error="Enter a number &gt; 0." prompt="Positive numbers only." sqref="F5:G24" xr:uid="{00000000-0002-0000-0200-000000000000}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Replicates</vt:lpstr>
      <vt:lpstr>Standard_Curve</vt:lpstr>
      <vt:lpstr>Back_calculation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NGUYEN Kim Hanh</cp:lastModifiedBy>
  <dcterms:created xsi:type="dcterms:W3CDTF">2025-08-25T15:03:15Z</dcterms:created>
  <dcterms:modified xsi:type="dcterms:W3CDTF">2025-08-26T12:18:38Z</dcterms:modified>
</cp:coreProperties>
</file>